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3256" windowHeight="11256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4525"/>
</workbook>
</file>

<file path=xl/calcChain.xml><?xml version="1.0" encoding="utf-8"?>
<calcChain xmlns="http://schemas.openxmlformats.org/spreadsheetml/2006/main">
  <c r="F9" i="1" l="1"/>
  <c r="E9" i="1"/>
  <c r="C26" i="1"/>
  <c r="B26" i="1"/>
  <c r="C17" i="1"/>
  <c r="B17" i="1"/>
  <c r="C9" i="1"/>
  <c r="B9" i="1"/>
  <c r="G137" i="6" l="1"/>
  <c r="C137" i="6"/>
  <c r="D137" i="6"/>
  <c r="E137" i="6"/>
  <c r="F137" i="6"/>
  <c r="B137" i="6"/>
  <c r="B8" i="10"/>
  <c r="C6" i="23"/>
  <c r="C7" i="23" s="1"/>
  <c r="H25" i="23"/>
  <c r="G25" i="23"/>
  <c r="F25" i="23"/>
  <c r="E25" i="23"/>
  <c r="D25" i="23"/>
  <c r="G10" i="8"/>
  <c r="G19" i="8"/>
  <c r="G37" i="8"/>
  <c r="B10" i="6"/>
  <c r="B18" i="6"/>
  <c r="B28" i="6"/>
  <c r="B38" i="6"/>
  <c r="B58" i="6"/>
  <c r="B75" i="6"/>
  <c r="B9" i="6"/>
  <c r="B7" i="13"/>
  <c r="G18" i="6"/>
  <c r="G15" i="6"/>
  <c r="G16" i="6"/>
  <c r="G17" i="6"/>
  <c r="G10" i="6"/>
  <c r="G16" i="5"/>
  <c r="G28" i="5"/>
  <c r="G41" i="5"/>
  <c r="G42" i="5" s="1"/>
  <c r="U35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T2" i="27" s="1"/>
  <c r="G9" i="9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 s="1"/>
  <c r="D21" i="9"/>
  <c r="R13" i="27" s="1"/>
  <c r="E21" i="9"/>
  <c r="S13" i="27" s="1"/>
  <c r="F21" i="9"/>
  <c r="T13" i="27" s="1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D33" i="9"/>
  <c r="R24" i="27" s="1"/>
  <c r="E33" i="9"/>
  <c r="S24" i="27" s="1"/>
  <c r="F33" i="9"/>
  <c r="T24" i="27" s="1"/>
  <c r="G33" i="9"/>
  <c r="U24" i="27" s="1"/>
  <c r="P3" i="27"/>
  <c r="P4" i="27"/>
  <c r="P5" i="27"/>
  <c r="P6" i="27"/>
  <c r="P7" i="27"/>
  <c r="P8" i="27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 s="1"/>
  <c r="P24" i="27" s="1"/>
  <c r="A5" i="27"/>
  <c r="A4" i="27"/>
  <c r="A3" i="27"/>
  <c r="A2" i="27"/>
  <c r="C10" i="8"/>
  <c r="C19" i="8"/>
  <c r="C37" i="8"/>
  <c r="C9" i="8"/>
  <c r="Q2" i="26" s="1"/>
  <c r="D10" i="8"/>
  <c r="R3" i="26" s="1"/>
  <c r="D19" i="8"/>
  <c r="D37" i="8"/>
  <c r="E10" i="8"/>
  <c r="S3" i="26" s="1"/>
  <c r="E19" i="8"/>
  <c r="E37" i="8"/>
  <c r="F10" i="8"/>
  <c r="T3" i="26" s="1"/>
  <c r="F19" i="8"/>
  <c r="F9" i="8" s="1"/>
  <c r="F37" i="8"/>
  <c r="G9" i="8"/>
  <c r="U2" i="26" s="1"/>
  <c r="Q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61" i="8"/>
  <c r="C43" i="8" s="1"/>
  <c r="D61" i="8"/>
  <c r="D43" i="8"/>
  <c r="R35" i="26" s="1"/>
  <c r="E61" i="8"/>
  <c r="E43" i="8"/>
  <c r="S35" i="26" s="1"/>
  <c r="F61" i="8"/>
  <c r="F43" i="8"/>
  <c r="T35" i="26" s="1"/>
  <c r="G61" i="8"/>
  <c r="G43" i="8"/>
  <c r="U35" i="26" s="1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G77" i="8"/>
  <c r="U68" i="26" s="1"/>
  <c r="B61" i="8"/>
  <c r="B43" i="8"/>
  <c r="B10" i="8"/>
  <c r="B19" i="8"/>
  <c r="B37" i="8"/>
  <c r="B9" i="8"/>
  <c r="B77" i="8" s="1"/>
  <c r="P68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 s="1"/>
  <c r="U4" i="25" s="1"/>
  <c r="F9" i="7"/>
  <c r="F19" i="7"/>
  <c r="T3" i="25" s="1"/>
  <c r="E9" i="7"/>
  <c r="S2" i="25" s="1"/>
  <c r="E19" i="7"/>
  <c r="D9" i="7"/>
  <c r="R2" i="25" s="1"/>
  <c r="D19" i="7"/>
  <c r="D29" i="7" s="1"/>
  <c r="R4" i="25" s="1"/>
  <c r="C9" i="7"/>
  <c r="C19" i="7"/>
  <c r="B9" i="7"/>
  <c r="B19" i="7"/>
  <c r="P3" i="25" s="1"/>
  <c r="U3" i="25"/>
  <c r="A3" i="25"/>
  <c r="A4" i="25"/>
  <c r="A2" i="25"/>
  <c r="A87" i="24"/>
  <c r="C93" i="6"/>
  <c r="C103" i="6"/>
  <c r="C113" i="6"/>
  <c r="C123" i="6"/>
  <c r="C150" i="6"/>
  <c r="D93" i="6"/>
  <c r="D103" i="6"/>
  <c r="D113" i="6"/>
  <c r="D123" i="6"/>
  <c r="D150" i="6"/>
  <c r="D84" i="6"/>
  <c r="R76" i="24" s="1"/>
  <c r="E93" i="6"/>
  <c r="E103" i="6"/>
  <c r="E113" i="6"/>
  <c r="E123" i="6"/>
  <c r="E150" i="6"/>
  <c r="F93" i="6"/>
  <c r="F103" i="6"/>
  <c r="F113" i="6"/>
  <c r="F123" i="6"/>
  <c r="F150" i="6"/>
  <c r="G93" i="6"/>
  <c r="G103" i="6"/>
  <c r="G113" i="6"/>
  <c r="G123" i="6"/>
  <c r="G150" i="6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5" i="6"/>
  <c r="D10" i="6"/>
  <c r="D18" i="6"/>
  <c r="D28" i="6"/>
  <c r="D38" i="6"/>
  <c r="D48" i="6"/>
  <c r="D58" i="6"/>
  <c r="D75" i="6"/>
  <c r="E10" i="6"/>
  <c r="E18" i="6"/>
  <c r="E28" i="6"/>
  <c r="E38" i="6"/>
  <c r="E48" i="6"/>
  <c r="E58" i="6"/>
  <c r="E75" i="6"/>
  <c r="F10" i="6"/>
  <c r="F18" i="6"/>
  <c r="F28" i="6"/>
  <c r="F38" i="6"/>
  <c r="F48" i="6"/>
  <c r="F58" i="6"/>
  <c r="F75" i="6"/>
  <c r="G28" i="6"/>
  <c r="G38" i="6"/>
  <c r="G48" i="6"/>
  <c r="G58" i="6"/>
  <c r="G75" i="6"/>
  <c r="B93" i="6"/>
  <c r="B103" i="6"/>
  <c r="P95" i="24" s="1"/>
  <c r="B113" i="6"/>
  <c r="B123" i="6"/>
  <c r="B150" i="6"/>
  <c r="B84" i="6" s="1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 s="1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 s="1"/>
  <c r="B65" i="5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P10" i="20" s="1"/>
  <c r="B28" i="5"/>
  <c r="B41" i="5"/>
  <c r="P34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 s="1"/>
  <c r="W5" i="17" s="1"/>
  <c r="H14" i="3"/>
  <c r="G14" i="3"/>
  <c r="E14" i="3"/>
  <c r="K8" i="3"/>
  <c r="K20" i="3" s="1"/>
  <c r="Y5" i="17" s="1"/>
  <c r="J8" i="3"/>
  <c r="H8" i="3"/>
  <c r="H20" i="3" s="1"/>
  <c r="V5" i="17" s="1"/>
  <c r="G8" i="3"/>
  <c r="E8" i="3"/>
  <c r="F41" i="2"/>
  <c r="E41" i="2"/>
  <c r="D41" i="2"/>
  <c r="R17" i="16"/>
  <c r="C41" i="2"/>
  <c r="H27" i="2"/>
  <c r="G27" i="2"/>
  <c r="U15" i="16" s="1"/>
  <c r="F27" i="2"/>
  <c r="E27" i="2"/>
  <c r="D27" i="2"/>
  <c r="C27" i="2"/>
  <c r="Q15" i="16" s="1"/>
  <c r="B41" i="2"/>
  <c r="B27" i="2"/>
  <c r="H22" i="2"/>
  <c r="G22" i="2"/>
  <c r="U14" i="16" s="1"/>
  <c r="F22" i="2"/>
  <c r="E22" i="2"/>
  <c r="D22" i="2"/>
  <c r="C22" i="2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72" i="4" s="1"/>
  <c r="B63" i="4"/>
  <c r="B55" i="4"/>
  <c r="B53" i="4"/>
  <c r="B49" i="4"/>
  <c r="B57" i="4" s="1"/>
  <c r="B59" i="4" s="1"/>
  <c r="B48" i="4"/>
  <c r="B37" i="4"/>
  <c r="B8" i="4"/>
  <c r="B29" i="4"/>
  <c r="B17" i="4"/>
  <c r="B13" i="4"/>
  <c r="B21" i="4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Q106" i="15"/>
  <c r="Q107" i="15"/>
  <c r="Q108" i="15"/>
  <c r="Q109" i="15"/>
  <c r="F68" i="1"/>
  <c r="Q110" i="15" s="1"/>
  <c r="Q111" i="15"/>
  <c r="Q112" i="15"/>
  <c r="Q113" i="15"/>
  <c r="Q114" i="15"/>
  <c r="Q115" i="15"/>
  <c r="Q116" i="15"/>
  <c r="Q117" i="15"/>
  <c r="Q118" i="15"/>
  <c r="F79" i="1"/>
  <c r="Q119" i="15" s="1"/>
  <c r="E47" i="1"/>
  <c r="P95" i="15" s="1"/>
  <c r="E57" i="1"/>
  <c r="E68" i="1"/>
  <c r="E79" i="1"/>
  <c r="P119" i="15" s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47" i="1"/>
  <c r="Q42" i="15" s="1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R19" i="18" s="1"/>
  <c r="C17" i="4"/>
  <c r="Q9" i="18" s="1"/>
  <c r="C13" i="4"/>
  <c r="D13" i="4"/>
  <c r="U4" i="17"/>
  <c r="W4" i="17"/>
  <c r="V4" i="17"/>
  <c r="W3" i="17"/>
  <c r="X3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T8" i="16"/>
  <c r="V8" i="16"/>
  <c r="P8" i="16"/>
  <c r="Q4" i="16"/>
  <c r="R4" i="16"/>
  <c r="S4" i="16"/>
  <c r="T4" i="16"/>
  <c r="U4" i="16"/>
  <c r="V4" i="16"/>
  <c r="P4" i="16"/>
  <c r="P4" i="15"/>
  <c r="Q6" i="18"/>
  <c r="R22" i="18"/>
  <c r="R27" i="18"/>
  <c r="Q30" i="18"/>
  <c r="R32" i="18"/>
  <c r="R36" i="18"/>
  <c r="Q22" i="18"/>
  <c r="Q27" i="18"/>
  <c r="R31" i="18"/>
  <c r="Q32" i="18"/>
  <c r="Q36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3" i="17"/>
  <c r="G8" i="2"/>
  <c r="U8" i="16"/>
  <c r="S14" i="16"/>
  <c r="T14" i="16"/>
  <c r="D44" i="4"/>
  <c r="D57" i="4"/>
  <c r="D59" i="4" s="1"/>
  <c r="B8" i="2"/>
  <c r="E8" i="2"/>
  <c r="D8" i="2"/>
  <c r="D20" i="2"/>
  <c r="R13" i="16" s="1"/>
  <c r="C44" i="4"/>
  <c r="C72" i="4"/>
  <c r="C74" i="4" s="1"/>
  <c r="Q39" i="18" s="1"/>
  <c r="C57" i="4"/>
  <c r="C59" i="4" s="1"/>
  <c r="H8" i="2"/>
  <c r="H20" i="2" s="1"/>
  <c r="V13" i="16" s="1"/>
  <c r="F8" i="2"/>
  <c r="F20" i="2" s="1"/>
  <c r="T13" i="16" s="1"/>
  <c r="C8" i="2"/>
  <c r="C20" i="2"/>
  <c r="Q13" i="16" s="1"/>
  <c r="B47" i="1"/>
  <c r="B62" i="1" s="1"/>
  <c r="P54" i="15" s="1"/>
  <c r="R25" i="18"/>
  <c r="R38" i="18"/>
  <c r="D74" i="4"/>
  <c r="R39" i="18" s="1"/>
  <c r="Q25" i="18"/>
  <c r="T3" i="16"/>
  <c r="V3" i="16"/>
  <c r="E20" i="2"/>
  <c r="S13" i="16" s="1"/>
  <c r="S3" i="16"/>
  <c r="R3" i="16"/>
  <c r="B20" i="2"/>
  <c r="P13" i="16" s="1"/>
  <c r="P3" i="16"/>
  <c r="G20" i="2"/>
  <c r="U13" i="16"/>
  <c r="U3" i="16"/>
  <c r="C8" i="4"/>
  <c r="C21" i="4" s="1"/>
  <c r="Q5" i="18"/>
  <c r="D8" i="4"/>
  <c r="R5" i="18"/>
  <c r="R2" i="18"/>
  <c r="D21" i="4"/>
  <c r="D23" i="4" s="1"/>
  <c r="Q2" i="18"/>
  <c r="R12" i="18"/>
  <c r="F47" i="1"/>
  <c r="F59" i="1" s="1"/>
  <c r="Q67" i="15"/>
  <c r="Q3" i="16"/>
  <c r="V3" i="17"/>
  <c r="U3" i="17"/>
  <c r="P2" i="25"/>
  <c r="T2" i="25"/>
  <c r="Q2" i="25"/>
  <c r="U2" i="25"/>
  <c r="E20" i="3" l="1"/>
  <c r="S5" i="17" s="1"/>
  <c r="P2" i="27"/>
  <c r="Q35" i="26"/>
  <c r="C77" i="8"/>
  <c r="Q68" i="26" s="1"/>
  <c r="E9" i="8"/>
  <c r="S2" i="26" s="1"/>
  <c r="E77" i="8"/>
  <c r="S68" i="26" s="1"/>
  <c r="D9" i="8"/>
  <c r="R2" i="26" s="1"/>
  <c r="T2" i="26"/>
  <c r="F77" i="8"/>
  <c r="T68" i="26" s="1"/>
  <c r="R3" i="25"/>
  <c r="B29" i="7"/>
  <c r="P4" i="25" s="1"/>
  <c r="C29" i="7"/>
  <c r="Q4" i="25" s="1"/>
  <c r="E29" i="7"/>
  <c r="S4" i="25" s="1"/>
  <c r="F29" i="7"/>
  <c r="T4" i="25" s="1"/>
  <c r="B159" i="6"/>
  <c r="P150" i="24" s="1"/>
  <c r="P76" i="24"/>
  <c r="C84" i="6"/>
  <c r="Q76" i="24" s="1"/>
  <c r="F84" i="6"/>
  <c r="T76" i="24" s="1"/>
  <c r="G84" i="6"/>
  <c r="U76" i="24" s="1"/>
  <c r="E84" i="6"/>
  <c r="S76" i="24" s="1"/>
  <c r="G9" i="6"/>
  <c r="G159" i="6" s="1"/>
  <c r="U150" i="24" s="1"/>
  <c r="F9" i="6"/>
  <c r="T2" i="24" s="1"/>
  <c r="E9" i="6"/>
  <c r="D9" i="6"/>
  <c r="C9" i="6"/>
  <c r="C159" i="6" s="1"/>
  <c r="Q150" i="24" s="1"/>
  <c r="D159" i="6"/>
  <c r="R150" i="24" s="1"/>
  <c r="R2" i="24"/>
  <c r="U2" i="24"/>
  <c r="B74" i="4"/>
  <c r="P39" i="18" s="1"/>
  <c r="P38" i="18"/>
  <c r="Q38" i="18"/>
  <c r="B44" i="4"/>
  <c r="P25" i="18" s="1"/>
  <c r="B23" i="4"/>
  <c r="P12" i="18"/>
  <c r="Q12" i="18"/>
  <c r="C23" i="4"/>
  <c r="R13" i="18"/>
  <c r="D25" i="4"/>
  <c r="G20" i="3"/>
  <c r="U5" i="17" s="1"/>
  <c r="S4" i="17"/>
  <c r="E59" i="1"/>
  <c r="E81" i="1" s="1"/>
  <c r="P120" i="15" s="1"/>
  <c r="F81" i="1"/>
  <c r="Q120" i="15" s="1"/>
  <c r="Q104" i="15"/>
  <c r="Q95" i="15"/>
  <c r="C62" i="1"/>
  <c r="Q54" i="15" s="1"/>
  <c r="P42" i="15"/>
  <c r="C6" i="10"/>
  <c r="B6" i="10"/>
  <c r="D6" i="10"/>
  <c r="F6" i="10"/>
  <c r="A2" i="10"/>
  <c r="A2" i="12"/>
  <c r="A2" i="11"/>
  <c r="A2" i="6"/>
  <c r="A2" i="8"/>
  <c r="A2" i="5"/>
  <c r="A2" i="3"/>
  <c r="A2" i="1"/>
  <c r="A2" i="9"/>
  <c r="A2" i="7"/>
  <c r="A2" i="4"/>
  <c r="A2" i="2"/>
  <c r="A2" i="14"/>
  <c r="Q3" i="25"/>
  <c r="S3" i="25"/>
  <c r="D77" i="8" l="1"/>
  <c r="R68" i="26" s="1"/>
  <c r="E159" i="6"/>
  <c r="S150" i="24" s="1"/>
  <c r="F159" i="6"/>
  <c r="T150" i="24" s="1"/>
  <c r="S2" i="24"/>
  <c r="Q2" i="24"/>
  <c r="B25" i="4"/>
  <c r="P13" i="18"/>
  <c r="D33" i="4"/>
  <c r="R18" i="18" s="1"/>
  <c r="R14" i="18"/>
  <c r="C25" i="4"/>
  <c r="Q13" i="18"/>
  <c r="P104" i="15"/>
  <c r="B33" i="4" l="1"/>
  <c r="P18" i="18" s="1"/>
  <c r="P14" i="18"/>
  <c r="C33" i="4"/>
  <c r="Q18" i="18" s="1"/>
  <c r="Q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<sst xmlns="http://schemas.openxmlformats.org/spreadsheetml/2006/main" count="4243" uniqueCount="3305">
  <si>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</si>
  <si>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</si>
  <si>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</si>
  <si>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</si>
  <si>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</si>
  <si>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</si>
  <si>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</si>
  <si>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</si>
  <si>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</si>
  <si>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</si>
  <si>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</si>
  <si>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</si>
  <si>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</si>
  <si>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</si>
  <si>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</si>
  <si>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</si>
  <si>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</si>
  <si>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</si>
  <si>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</si>
  <si>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</si>
  <si>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</si>
  <si>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</si>
  <si>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</si>
  <si>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</si>
  <si>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</si>
  <si>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</si>
  <si>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</si>
  <si>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</si>
  <si>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</si>
  <si>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</si>
  <si>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</si>
  <si>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</si>
  <si>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</si>
  <si>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</si>
  <si>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</si>
  <si>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</si>
  <si>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</si>
  <si>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</si>
  <si>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</si>
  <si>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</si>
  <si>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</si>
  <si>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</si>
  <si>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</si>
  <si>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</si>
  <si>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</si>
  <si>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</si>
  <si>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</si>
  <si>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</si>
  <si>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</si>
  <si>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</si>
  <si>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</si>
  <si>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</si>
  <si>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</si>
  <si>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</si>
  <si>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</si>
  <si>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</si>
  <si>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</si>
  <si>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</si>
  <si>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</si>
  <si>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</si>
  <si>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</si>
  <si>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</si>
  <si>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</si>
  <si>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</si>
  <si>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</si>
  <si>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</si>
  <si>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</si>
  <si>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</si>
  <si>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</si>
  <si>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</si>
  <si>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</si>
  <si>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</si>
  <si>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</si>
  <si>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</si>
  <si>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</si>
  <si>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</si>
  <si>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</si>
  <si>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</si>
  <si>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</si>
  <si>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</si>
  <si>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</si>
  <si>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</si>
  <si>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</si>
  <si>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</si>
  <si>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</si>
  <si>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</si>
  <si>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</si>
  <si>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</si>
  <si>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</si>
  <si>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</si>
  <si>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</si>
  <si>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</si>
  <si>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</si>
  <si>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</si>
  <si>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</si>
  <si>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</si>
  <si>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</si>
  <si>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</si>
  <si>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</si>
  <si>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</si>
  <si>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</si>
  <si>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</si>
  <si>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</si>
  <si>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</si>
  <si>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</si>
  <si>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</si>
  <si>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</si>
  <si>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</si>
  <si>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</si>
  <si>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</si>
  <si>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</si>
  <si>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</si>
  <si>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</si>
  <si>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</si>
  <si>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</si>
  <si>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</si>
  <si>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</si>
  <si>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</si>
  <si>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</si>
  <si>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</si>
  <si>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</si>
  <si>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</si>
  <si>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</si>
  <si>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</si>
  <si>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</si>
  <si>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</si>
  <si>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</si>
  <si>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</si>
  <si>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</si>
  <si>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</si>
  <si>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</si>
  <si>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</si>
  <si>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</si>
  <si>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</si>
  <si>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</si>
  <si>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</si>
  <si>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</si>
  <si>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</si>
  <si>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</si>
  <si>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</si>
  <si>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</si>
  <si>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</si>
  <si>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</si>
  <si>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</si>
  <si>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</si>
  <si>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</si>
  <si>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</si>
  <si>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</si>
  <si>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</si>
  <si>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</si>
  <si>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</si>
  <si>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</si>
  <si>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</si>
  <si>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</si>
  <si>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</si>
  <si>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</si>
  <si>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</si>
  <si>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</si>
  <si>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</si>
  <si>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</si>
  <si>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</si>
  <si>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</si>
  <si>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</si>
  <si>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</si>
  <si>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</si>
  <si>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</si>
  <si>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</si>
  <si>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</si>
  <si>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</si>
  <si>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</si>
  <si>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</si>
  <si>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</si>
  <si>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</si>
  <si>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</si>
  <si>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</si>
  <si>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</si>
  <si>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</si>
  <si>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</si>
  <si>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</si>
  <si>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</si>
  <si>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</si>
  <si>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</si>
  <si>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</si>
  <si>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</si>
  <si>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</si>
  <si>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</si>
  <si>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</si>
  <si>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</si>
  <si>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</si>
  <si>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</si>
  <si>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</si>
  <si>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</si>
  <si>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</si>
  <si>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</si>
  <si>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</si>
  <si>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</si>
  <si>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</si>
  <si>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</si>
  <si>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</si>
  <si>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</si>
  <si>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</si>
  <si>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</si>
  <si>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</si>
  <si>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</si>
  <si>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</si>
  <si>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</si>
  <si>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</si>
  <si>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</si>
  <si>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</si>
  <si>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</si>
  <si>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</si>
  <si>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</si>
  <si>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</si>
  <si>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</si>
  <si>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</si>
  <si>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</si>
  <si>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</si>
  <si>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</si>
  <si>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</si>
  <si>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</si>
  <si>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</si>
  <si>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</si>
  <si>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</si>
  <si>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</si>
  <si>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</si>
  <si>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</si>
  <si>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</si>
  <si>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</si>
  <si>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</si>
  <si>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</si>
  <si>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</si>
  <si>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</si>
  <si>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</si>
  <si>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</si>
  <si>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</si>
  <si>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</si>
  <si>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</si>
  <si>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</si>
  <si>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</si>
  <si>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</si>
  <si>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</si>
  <si>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</si>
  <si>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</si>
  <si>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</si>
  <si>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</si>
  <si>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</si>
  <si>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</si>
  <si>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</si>
  <si>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</si>
  <si>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</si>
  <si>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</si>
  <si>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</si>
  <si>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</si>
  <si>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</si>
  <si>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</si>
  <si>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</si>
  <si>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</si>
  <si>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</si>
  <si>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</si>
  <si>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</si>
  <si>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</si>
  <si>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</si>
  <si>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</si>
  <si>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</si>
  <si>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</si>
  <si>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</si>
  <si>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</si>
  <si>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</si>
  <si>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</si>
  <si>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</si>
  <si>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</si>
  <si>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</si>
  <si>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</si>
  <si>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</si>
  <si>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</si>
  <si>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</si>
  <si>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</si>
  <si>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</si>
  <si>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</si>
  <si>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</si>
  <si>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</si>
  <si>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</si>
  <si>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</si>
  <si>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</si>
  <si>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</si>
  <si>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</si>
  <si>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</si>
  <si>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</si>
  <si>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</si>
  <si>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</si>
  <si>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</si>
  <si>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</si>
  <si>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</si>
  <si>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</si>
  <si>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</si>
  <si>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</si>
  <si>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</si>
  <si>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</si>
  <si>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</si>
  <si>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</si>
  <si>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</si>
  <si>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</si>
  <si>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</si>
  <si>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</si>
  <si>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</si>
  <si>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</si>
  <si>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</si>
  <si>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</si>
  <si>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</si>
  <si>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</si>
  <si>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</si>
  <si>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</si>
  <si>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</si>
  <si>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</si>
  <si>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</si>
  <si>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</si>
  <si>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</si>
  <si>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</si>
  <si>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</si>
  <si>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</si>
  <si>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</si>
  <si>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</si>
  <si>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</si>
  <si>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</si>
  <si>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</si>
  <si>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</si>
  <si>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</si>
  <si>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</si>
  <si>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</si>
  <si>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</si>
  <si>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</si>
  <si>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</si>
  <si>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</si>
  <si>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</si>
  <si>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</si>
  <si>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</si>
  <si>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</si>
  <si>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</si>
  <si>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</si>
  <si>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</si>
  <si>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</si>
  <si>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</si>
  <si>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</si>
  <si>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</si>
  <si>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</si>
  <si>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</si>
  <si>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</si>
  <si>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</si>
  <si>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</si>
  <si>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</si>
  <si>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</si>
  <si>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</si>
  <si>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</si>
  <si>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</si>
  <si>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</si>
  <si>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</si>
  <si>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</si>
  <si>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</si>
  <si>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</si>
  <si>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</si>
  <si>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</si>
  <si>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</si>
  <si>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</si>
  <si>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</si>
  <si>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</si>
  <si>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</si>
  <si>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</si>
  <si>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</si>
  <si>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</si>
  <si>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</si>
  <si>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</si>
  <si>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</si>
  <si>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</si>
  <si>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</si>
  <si>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</si>
  <si>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</si>
  <si>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</si>
  <si>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</si>
  <si>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</si>
  <si>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</si>
  <si>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</si>
  <si>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</si>
  <si>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</si>
  <si>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</si>
  <si>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</si>
  <si>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</si>
  <si>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</si>
  <si>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</si>
  <si>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</si>
  <si>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</si>
  <si>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</si>
  <si>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</si>
  <si>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</si>
  <si>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</si>
  <si>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</si>
  <si>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</si>
  <si>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</si>
  <si>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</si>
  <si>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</si>
  <si>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</si>
  <si>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</si>
  <si>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</si>
  <si>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</si>
  <si>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</si>
  <si>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</si>
  <si>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</si>
  <si>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</si>
  <si>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</si>
  <si>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</si>
  <si>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</si>
  <si>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</si>
  <si>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</si>
  <si>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</si>
  <si>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</si>
  <si>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</si>
  <si>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</si>
  <si>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</si>
  <si>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</si>
  <si>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</si>
  <si>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</si>
  <si>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</si>
  <si>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</si>
  <si>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</si>
  <si>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</si>
  <si>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</si>
  <si>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</si>
  <si>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</si>
  <si>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</si>
  <si>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</si>
  <si>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</si>
  <si>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</si>
  <si>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</si>
  <si>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</si>
  <si>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</si>
  <si>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</si>
  <si>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</si>
  <si>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</si>
  <si>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</si>
  <si>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</si>
  <si>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</si>
  <si>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</si>
  <si>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</si>
  <si>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</si>
  <si>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</si>
  <si>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</si>
  <si>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</si>
  <si>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</si>
  <si>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</si>
  <si>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</si>
  <si>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</si>
  <si>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</si>
  <si>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</si>
  <si>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</si>
  <si>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</si>
  <si>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</si>
  <si>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</si>
  <si>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</si>
  <si>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</si>
  <si>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</si>
  <si>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</si>
  <si>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</si>
  <si>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</si>
  <si>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</si>
  <si>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</si>
  <si>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</si>
  <si>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</si>
  <si>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</si>
  <si>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</si>
  <si>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</si>
  <si>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</si>
  <si>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</si>
  <si>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</si>
  <si>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</si>
  <si>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</si>
  <si>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</si>
  <si>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</si>
  <si>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</si>
  <si>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</si>
  <si>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</si>
  <si>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</si>
  <si>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</si>
  <si>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</si>
  <si>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</si>
  <si>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</si>
  <si>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</si>
  <si>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</si>
  <si>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</si>
  <si>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</si>
  <si>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</si>
  <si>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</si>
  <si>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</si>
  <si>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</si>
  <si>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</si>
  <si>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</si>
  <si>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</si>
  <si>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</si>
  <si>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</si>
  <si>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</si>
  <si>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</si>
  <si>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</si>
  <si>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</si>
  <si>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</si>
  <si>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</si>
  <si>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</si>
  <si>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</si>
  <si>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</si>
  <si>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</si>
  <si>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</si>
  <si>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</si>
  <si>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</si>
  <si>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</si>
  <si>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</si>
  <si>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</si>
  <si>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</si>
  <si>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</si>
  <si>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</si>
  <si>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</si>
  <si>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</si>
  <si>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</si>
  <si>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</si>
  <si>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</si>
  <si>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</si>
  <si>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</si>
  <si>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</si>
  <si>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</si>
  <si>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</si>
  <si>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</si>
  <si>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</si>
  <si>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</si>
  <si>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</si>
  <si>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</si>
  <si>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</si>
  <si>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</si>
  <si>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</si>
  <si>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</si>
  <si>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</si>
  <si>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</si>
  <si>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</si>
  <si>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</si>
  <si>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</si>
  <si>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</si>
  <si>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</si>
  <si>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</si>
  <si>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</si>
  <si>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</si>
  <si>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</si>
  <si>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</si>
  <si>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</si>
  <si>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</si>
  <si>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</si>
  <si>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</si>
  <si>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</si>
  <si>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</si>
  <si>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</si>
  <si>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</si>
  <si>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</si>
  <si>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</si>
  <si>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</si>
  <si>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</si>
  <si>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</si>
  <si>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</si>
  <si>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</si>
  <si>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</si>
  <si>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</si>
  <si>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</si>
  <si>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</si>
  <si>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</si>
  <si>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</si>
  <si>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</si>
  <si>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</si>
  <si>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</si>
  <si>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</si>
  <si>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</si>
  <si>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</si>
  <si>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</si>
  <si>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</si>
  <si>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</si>
  <si>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</si>
  <si>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</si>
  <si>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</si>
  <si>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</si>
  <si>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</si>
  <si>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</si>
  <si>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</si>
  <si>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</si>
  <si>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</si>
  <si>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</si>
  <si>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</si>
  <si>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</si>
  <si>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</si>
  <si>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</si>
  <si>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</si>
  <si>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</si>
  <si>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</si>
  <si>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</si>
  <si>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</si>
  <si>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</si>
  <si>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</si>
  <si>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</si>
  <si>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</si>
  <si>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</si>
  <si>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</si>
  <si>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</si>
  <si>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</si>
  <si>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</si>
  <si>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</si>
  <si>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</si>
  <si>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</si>
  <si>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</si>
  <si>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</si>
  <si>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</si>
  <si>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</si>
  <si>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</si>
  <si>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</si>
  <si>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</si>
  <si>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</si>
  <si>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</si>
  <si>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</si>
  <si>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</si>
  <si>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</si>
  <si>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</si>
  <si>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</si>
  <si>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</si>
  <si>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</si>
  <si>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</si>
  <si>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</si>
  <si>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</si>
  <si>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</si>
  <si>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</si>
  <si>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</si>
  <si>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</si>
  <si>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</si>
  <si>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</si>
  <si>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</si>
  <si>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</si>
  <si>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</si>
  <si>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</si>
  <si>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</si>
  <si>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</si>
  <si>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</si>
  <si>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</si>
  <si>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</si>
  <si>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</si>
  <si>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</si>
  <si>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</si>
  <si>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</si>
  <si>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</si>
  <si>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</si>
  <si>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</si>
  <si>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</si>
  <si>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</si>
  <si>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</si>
  <si>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</si>
  <si>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</si>
  <si>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</si>
  <si>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</si>
  <si>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</si>
  <si>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</si>
  <si>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</si>
  <si>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</si>
  <si>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</si>
  <si>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</si>
  <si>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</si>
  <si>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</si>
  <si>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</si>
  <si>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</si>
  <si>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</si>
  <si>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</si>
  <si>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</si>
  <si>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</si>
  <si>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</si>
  <si>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</si>
  <si>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</si>
  <si>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</si>
  <si>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</si>
  <si>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</si>
  <si>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</si>
  <si>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</si>
  <si>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</si>
  <si>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</si>
  <si>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</si>
  <si>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</si>
  <si>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</si>
  <si>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</si>
  <si>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</si>
  <si>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</si>
  <si>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</si>
  <si>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</si>
  <si>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</si>
  <si>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</si>
  <si>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</si>
  <si>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</si>
  <si>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</si>
  <si>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</si>
  <si>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</si>
  <si>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</si>
  <si>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</si>
  <si>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</si>
  <si>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</si>
  <si>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</si>
  <si>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</si>
  <si>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</si>
  <si>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</si>
  <si>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</si>
  <si>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</si>
  <si>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</si>
  <si>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</si>
  <si>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</si>
  <si>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</si>
  <si>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</si>
  <si>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</si>
  <si>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</si>
  <si>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</si>
  <si>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</si>
  <si>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</si>
  <si>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</si>
  <si>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</si>
  <si>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</si>
  <si>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</si>
  <si>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</si>
  <si>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</si>
  <si>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</si>
  <si>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</si>
  <si>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</si>
  <si>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</si>
  <si>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</si>
  <si>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</si>
  <si>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</si>
  <si>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</si>
  <si>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</si>
  <si>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</si>
  <si>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</si>
  <si>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</si>
  <si>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</si>
  <si>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</si>
  <si>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</si>
  <si>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</si>
  <si>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</si>
  <si>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</si>
  <si>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</si>
  <si>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</si>
  <si>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</si>
  <si>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</si>
  <si>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</si>
  <si>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</si>
  <si>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</si>
  <si>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</si>
  <si>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</si>
  <si>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</si>
  <si>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</si>
  <si>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</si>
  <si>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</si>
  <si>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</si>
  <si>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</si>
  <si>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</si>
  <si>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</si>
  <si>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</si>
  <si>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</si>
  <si>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</si>
  <si>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</si>
  <si>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</si>
  <si>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</si>
  <si>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</si>
  <si>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</si>
  <si>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</si>
  <si>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</si>
  <si>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</si>
  <si>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</si>
  <si>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</si>
  <si>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</si>
  <si>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</si>
  <si>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</si>
  <si>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</si>
  <si>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</si>
  <si>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</si>
  <si>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</si>
  <si>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</si>
  <si>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</si>
  <si>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</si>
  <si>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</si>
  <si>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</si>
  <si>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</si>
  <si>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</si>
  <si>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</si>
  <si>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</si>
  <si>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</si>
  <si>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</si>
  <si>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</si>
  <si>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</si>
  <si>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</si>
  <si>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</si>
  <si>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</si>
  <si>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</si>
  <si>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</si>
  <si>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</si>
  <si>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</si>
  <si>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</si>
  <si>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</si>
  <si>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</si>
  <si>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</si>
  <si>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</si>
  <si>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</si>
  <si>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</si>
  <si>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</si>
  <si>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</si>
  <si>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</si>
  <si>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</si>
  <si>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</si>
  <si>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</si>
  <si>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</si>
  <si>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</si>
  <si>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</si>
  <si>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</si>
  <si>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</si>
  <si>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</si>
  <si>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</si>
  <si>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</si>
  <si>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</si>
  <si>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</si>
  <si>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</si>
  <si>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</si>
  <si>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</si>
  <si>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</si>
  <si>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</si>
  <si>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</si>
  <si>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</si>
  <si>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</si>
  <si>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</si>
  <si>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</si>
  <si>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</si>
  <si>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</si>
  <si>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</si>
  <si>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</si>
  <si>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</si>
  <si>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</si>
  <si>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</si>
  <si>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</si>
  <si>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</si>
  <si>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</si>
  <si>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</si>
  <si>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</si>
  <si>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</si>
  <si>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</si>
  <si>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</si>
  <si>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</si>
  <si>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</si>
  <si>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</si>
  <si>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</si>
  <si>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</si>
  <si>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</si>
  <si>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</si>
  <si>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</si>
  <si>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</si>
  <si>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</si>
  <si>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</si>
  <si>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</si>
  <si>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</si>
  <si>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</si>
  <si>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</si>
  <si>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</si>
  <si>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</si>
  <si>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</si>
  <si>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</si>
  <si>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</si>
  <si>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</si>
  <si>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</si>
  <si>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</si>
  <si>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</si>
  <si>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</si>
  <si>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</si>
  <si>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</si>
  <si>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</si>
  <si>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</si>
  <si>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</si>
  <si>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</si>
  <si>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</si>
  <si>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</si>
  <si>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</si>
  <si>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</si>
  <si>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</si>
  <si>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</si>
  <si>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</si>
  <si>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</si>
  <si>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</si>
  <si>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</si>
  <si>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</si>
  <si>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</si>
  <si>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</si>
  <si>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</si>
  <si>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</si>
  <si>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</si>
  <si>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</si>
  <si>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</si>
  <si>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</si>
  <si>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</si>
  <si>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</si>
  <si>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</si>
  <si>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</si>
  <si>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</si>
  <si>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</si>
  <si>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</si>
  <si>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</si>
  <si>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</si>
  <si>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</si>
  <si>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</si>
  <si>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</si>
  <si>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</si>
  <si>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</si>
  <si>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</si>
  <si>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</si>
  <si>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</si>
  <si>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</si>
  <si>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</si>
  <si>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</si>
  <si>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</si>
  <si>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</si>
  <si>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</si>
  <si>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</si>
  <si>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</si>
  <si>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</si>
  <si>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</si>
  <si>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</si>
  <si>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</si>
  <si>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</si>
  <si>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</si>
  <si>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</si>
  <si>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</si>
  <si>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</si>
  <si>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</si>
  <si>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</si>
  <si>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</si>
  <si>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</si>
  <si>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</si>
  <si>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</si>
  <si>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</si>
  <si>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</si>
  <si>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</si>
  <si>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</si>
  <si>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</si>
  <si>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</si>
  <si>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</si>
  <si>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</si>
  <si>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</si>
  <si>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</si>
  <si>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</si>
  <si>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</si>
  <si>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</si>
  <si>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</si>
  <si>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</si>
  <si>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</si>
  <si>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</si>
  <si>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</si>
  <si>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</si>
  <si>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</si>
  <si>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</si>
  <si>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</si>
  <si>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</si>
  <si>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</si>
  <si>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</si>
  <si>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</si>
  <si>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</si>
  <si>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</si>
  <si>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</si>
  <si>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</si>
  <si>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</si>
  <si>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</si>
  <si>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</si>
  <si>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</si>
  <si>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</si>
  <si>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</si>
  <si>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</si>
  <si>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</si>
  <si>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</si>
  <si>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</si>
  <si>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</si>
  <si>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</si>
  <si>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</si>
  <si>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</si>
  <si>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</si>
  <si>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</si>
  <si>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</si>
  <si>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</si>
  <si>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</si>
  <si>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</si>
  <si>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</si>
  <si>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</si>
  <si>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</si>
  <si>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</si>
  <si>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</si>
  <si>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</si>
  <si>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</si>
  <si>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</si>
  <si>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</si>
  <si>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</si>
  <si>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</si>
  <si>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</si>
  <si>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</si>
  <si>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</si>
  <si>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</si>
  <si>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</si>
  <si>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</si>
  <si>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</si>
  <si>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</si>
  <si>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</si>
  <si>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</si>
  <si>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</si>
  <si>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</si>
  <si>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</si>
  <si>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</si>
  <si>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</si>
  <si>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</si>
  <si>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</si>
  <si>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</si>
  <si>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</si>
  <si>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</si>
  <si>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</si>
  <si>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</si>
  <si>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</si>
  <si>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</si>
  <si>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</si>
  <si>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</si>
  <si>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</si>
  <si>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</si>
  <si>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</si>
  <si>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</si>
  <si>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</si>
  <si>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</si>
  <si>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</si>
  <si>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</si>
  <si>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</si>
  <si>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</si>
  <si>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</si>
  <si>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</si>
  <si>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</si>
  <si>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</si>
  <si>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</si>
  <si>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</si>
  <si>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</si>
  <si>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</si>
  <si>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</si>
  <si>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</si>
  <si>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</si>
  <si>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</si>
  <si>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</si>
  <si>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</si>
  <si>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</si>
  <si>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</si>
  <si>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</si>
  <si>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</si>
  <si>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</si>
  <si>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</si>
  <si>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</si>
  <si>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</si>
  <si>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</si>
  <si>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</si>
  <si>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</si>
  <si>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</si>
  <si>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</si>
  <si>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</si>
  <si>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</si>
  <si>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</si>
  <si>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</si>
  <si>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</si>
  <si>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</si>
  <si>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</si>
  <si>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</si>
  <si>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</si>
  <si>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</si>
  <si>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</si>
  <si>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</si>
  <si>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</si>
  <si>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</si>
  <si>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</si>
  <si>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</si>
  <si>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</si>
  <si>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</si>
  <si>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</si>
  <si>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</si>
  <si>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</si>
  <si>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</si>
  <si>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</si>
  <si>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</si>
  <si>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</si>
  <si>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</si>
  <si>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</si>
  <si>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</si>
  <si>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</si>
  <si>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</si>
  <si>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</si>
  <si>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</si>
  <si>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</si>
  <si>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</si>
  <si>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</si>
  <si>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</si>
  <si>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</si>
  <si>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</si>
  <si>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</si>
  <si>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</si>
  <si>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</si>
  <si>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</si>
  <si>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</si>
  <si>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</si>
  <si>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</si>
  <si>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</si>
  <si>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</si>
  <si>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</si>
  <si>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</si>
  <si>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</si>
  <si>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</si>
  <si>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</si>
  <si>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</si>
  <si>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</si>
  <si>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</si>
  <si>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</si>
  <si>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</si>
  <si>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</si>
  <si>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</si>
  <si>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</si>
  <si>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</si>
  <si>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</si>
  <si>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</si>
  <si>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</si>
  <si>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</si>
  <si>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</si>
  <si>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</si>
  <si>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</si>
  <si>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</si>
  <si>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</si>
  <si>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</si>
  <si>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</si>
  <si>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</si>
  <si>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</si>
  <si>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</si>
  <si>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</si>
  <si>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</si>
  <si>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</si>
  <si>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</si>
  <si>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</si>
  <si>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</si>
  <si>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</si>
  <si>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</si>
  <si>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</si>
  <si>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</si>
  <si>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</si>
  <si>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</si>
  <si>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</si>
  <si>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</si>
  <si>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</si>
  <si>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</si>
  <si>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</si>
  <si>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</si>
  <si>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</si>
  <si>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</si>
  <si>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</si>
  <si>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</si>
  <si>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</si>
  <si>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</si>
  <si>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</si>
  <si>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</si>
  <si>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</si>
  <si>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</si>
  <si>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</si>
  <si>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</si>
  <si>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</si>
  <si>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</si>
  <si>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</si>
  <si>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</si>
  <si>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</si>
  <si>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</si>
  <si>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</si>
  <si>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</si>
  <si>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</si>
  <si>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</si>
  <si>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</si>
  <si>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</si>
  <si>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</si>
  <si>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</si>
  <si>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</si>
  <si>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</si>
  <si>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</si>
  <si>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</si>
  <si>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</si>
  <si>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</si>
  <si>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</si>
  <si>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</si>
  <si>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</si>
  <si>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</si>
  <si>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</si>
  <si>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</si>
  <si>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</si>
  <si>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</si>
  <si>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</si>
  <si>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</si>
  <si>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</si>
  <si>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</si>
  <si>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</si>
  <si>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</si>
  <si>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</si>
  <si>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</si>
  <si>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</si>
  <si>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</si>
  <si>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</si>
  <si>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</si>
  <si>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</si>
  <si>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</si>
  <si>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</si>
  <si>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</si>
  <si>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</si>
  <si>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</si>
  <si>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</si>
  <si>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</si>
  <si>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</si>
  <si>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</si>
  <si>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</si>
  <si>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</si>
  <si>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</si>
  <si>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</si>
  <si>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</si>
  <si>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</si>
  <si>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</si>
  <si>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</si>
  <si>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</si>
  <si>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</si>
  <si>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</si>
  <si>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</si>
  <si>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</si>
  <si>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</si>
  <si>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</si>
  <si>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</si>
  <si>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</si>
  <si>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</si>
  <si>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</si>
  <si>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</si>
  <si>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</si>
  <si>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</si>
  <si>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</si>
  <si>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</si>
  <si>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</si>
  <si>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</si>
  <si>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</si>
  <si>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</si>
  <si>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</si>
  <si>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</si>
  <si>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</si>
  <si>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</si>
  <si>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</si>
  <si>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</si>
  <si>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</si>
  <si>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</si>
  <si>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</si>
  <si>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</si>
  <si>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</si>
  <si>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</si>
  <si>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</si>
  <si>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</si>
  <si>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</si>
  <si>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</si>
  <si>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</si>
  <si>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</si>
  <si>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</si>
  <si>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</si>
  <si>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</si>
  <si>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</si>
  <si>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</si>
  <si>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</si>
  <si>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</si>
  <si>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</si>
  <si>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</si>
  <si>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</si>
  <si>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</si>
  <si>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</si>
  <si>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</si>
  <si>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</si>
  <si>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</si>
  <si>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</si>
  <si>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</si>
  <si>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</si>
  <si>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</si>
  <si>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</si>
  <si>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</si>
  <si>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</si>
  <si>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</si>
  <si>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</si>
  <si>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</si>
  <si>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</si>
  <si>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</si>
  <si>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</si>
  <si>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</si>
  <si>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</si>
  <si>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</si>
  <si>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</si>
  <si>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</si>
  <si>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</si>
  <si>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</si>
  <si>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</si>
  <si>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</si>
  <si>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</si>
  <si>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</si>
  <si>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</si>
  <si>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</si>
  <si>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</si>
  <si>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</si>
  <si>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</si>
  <si>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</si>
  <si>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</si>
  <si>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</si>
  <si>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</si>
  <si>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</si>
  <si>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</si>
  <si>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</si>
  <si>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</si>
  <si>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</si>
  <si>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</si>
  <si>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</si>
  <si>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</si>
  <si>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</si>
  <si>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</si>
  <si>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</si>
  <si>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</si>
  <si>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</si>
  <si>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</si>
  <si>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</si>
  <si>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</si>
  <si>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</si>
  <si>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</si>
  <si>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</si>
  <si>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</si>
  <si>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</si>
  <si>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</si>
  <si>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</si>
  <si>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</si>
  <si>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</si>
  <si>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</si>
  <si>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</si>
  <si>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</si>
  <si>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</si>
  <si>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</si>
  <si>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</si>
  <si>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</si>
  <si>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</si>
  <si>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</si>
  <si>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</si>
  <si>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</si>
  <si>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</si>
  <si>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</si>
  <si>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</si>
  <si>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</si>
  <si>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</si>
  <si>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</si>
  <si>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</si>
  <si>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</si>
  <si>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</si>
  <si>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</si>
  <si>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</si>
  <si>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</si>
  <si>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</si>
  <si>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</si>
  <si>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</si>
  <si>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</si>
  <si>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</si>
  <si>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</si>
  <si>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</si>
  <si>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</si>
  <si>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</si>
  <si>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</si>
  <si>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</si>
  <si>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</si>
  <si>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</si>
  <si>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</si>
  <si>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</si>
  <si>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</si>
  <si>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</si>
  <si>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</si>
  <si>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</si>
  <si>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</si>
  <si>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</si>
  <si>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</si>
  <si>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</si>
  <si>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</si>
  <si>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</si>
  <si>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</si>
  <si>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</si>
  <si>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</si>
  <si>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</si>
  <si>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</si>
  <si>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</si>
  <si>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</si>
  <si>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</si>
  <si>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</si>
  <si>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</si>
  <si>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</si>
  <si>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</si>
  <si>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</si>
  <si>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</si>
  <si>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</si>
  <si>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</si>
  <si>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</si>
  <si>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</si>
  <si>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</si>
  <si>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</si>
  <si>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</si>
  <si>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</si>
  <si>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</si>
  <si>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</si>
  <si>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</si>
  <si>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</si>
  <si>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</si>
  <si>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</si>
  <si>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</si>
  <si>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</si>
  <si>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</si>
  <si>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</si>
  <si>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</si>
  <si>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</si>
  <si>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</si>
  <si>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</si>
  <si>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</si>
  <si>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</si>
  <si>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</si>
  <si>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</si>
  <si>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</si>
  <si>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</si>
  <si>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</si>
  <si>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</si>
  <si>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</si>
  <si>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</si>
  <si>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</si>
  <si>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</si>
  <si>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</si>
  <si>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</si>
  <si>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</si>
  <si>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</si>
  <si>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</si>
  <si>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</si>
  <si>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</si>
  <si>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</si>
  <si>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</si>
  <si>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</si>
  <si>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</si>
  <si>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</si>
  <si>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</si>
  <si>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</si>
  <si>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</si>
  <si>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</si>
  <si>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</si>
  <si>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</si>
  <si>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</si>
  <si>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</si>
  <si>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</si>
  <si>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</si>
  <si>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</si>
  <si>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</si>
  <si>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</si>
  <si>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</si>
  <si>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</si>
  <si>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</si>
  <si>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</si>
  <si>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</si>
  <si>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</si>
  <si>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</si>
  <si>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</si>
  <si>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</si>
  <si>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</si>
  <si>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</si>
  <si>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</si>
  <si>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</si>
  <si>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</si>
  <si>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</si>
  <si>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</si>
  <si>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</si>
  <si>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</si>
  <si>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</si>
  <si>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</si>
  <si>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</si>
  <si>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</si>
  <si>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</si>
  <si>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</si>
  <si>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</si>
  <si>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</si>
  <si>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</si>
  <si>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</si>
  <si>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</si>
  <si>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</si>
  <si>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</si>
  <si>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</si>
  <si>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</si>
  <si>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</si>
  <si>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</si>
  <si>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</si>
  <si>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</si>
  <si>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</si>
  <si>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</si>
  <si>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</si>
  <si>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</si>
  <si>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</si>
  <si>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</si>
  <si>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</si>
  <si>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</si>
  <si>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</si>
  <si>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</si>
  <si>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</si>
  <si>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</si>
  <si>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</si>
  <si>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</si>
  <si>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</si>
  <si>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</si>
  <si>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</si>
  <si>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</si>
  <si>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</si>
  <si>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</si>
  <si>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</si>
  <si>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</si>
  <si>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</si>
  <si>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</si>
  <si>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</si>
  <si>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</si>
  <si>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</si>
  <si>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</si>
  <si>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</si>
  <si>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</si>
  <si>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</si>
  <si>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</si>
  <si>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</si>
  <si>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</si>
  <si>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</si>
  <si>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</si>
  <si>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</si>
  <si>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</si>
  <si>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</si>
  <si>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</si>
  <si>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</si>
  <si>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</si>
  <si>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</si>
  <si>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</si>
  <si>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</si>
  <si>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</si>
  <si>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</si>
  <si>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</si>
  <si>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</si>
  <si>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</si>
  <si>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</si>
  <si>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</si>
  <si>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</si>
  <si>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</si>
  <si>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</si>
  <si>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</si>
  <si>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</si>
  <si>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</si>
  <si>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</si>
  <si>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</si>
  <si>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</si>
  <si>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</si>
  <si>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</si>
  <si>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</si>
  <si>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</si>
  <si>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</si>
  <si>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</si>
  <si>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</si>
  <si>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</si>
  <si>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</si>
  <si>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</si>
  <si>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</si>
  <si>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</si>
  <si>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</si>
  <si>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</si>
  <si>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</si>
  <si>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</si>
  <si>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</si>
  <si>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</si>
  <si>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</si>
  <si>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</si>
  <si>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</si>
  <si>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</si>
  <si>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</si>
  <si>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</si>
  <si>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</si>
  <si>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</si>
  <si>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</si>
  <si>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</si>
  <si>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</si>
  <si>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</si>
  <si>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</si>
  <si>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</si>
  <si>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</si>
  <si>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</si>
  <si>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</si>
  <si>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</si>
  <si>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</si>
  <si>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</si>
  <si>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</si>
  <si>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</si>
  <si>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</si>
  <si>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</si>
  <si>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</si>
  <si>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</si>
  <si>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</si>
  <si>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</si>
  <si>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</si>
  <si>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</si>
  <si>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</si>
  <si>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</si>
  <si>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</si>
  <si>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</si>
  <si>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</si>
  <si>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</si>
  <si>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</si>
  <si>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</si>
  <si>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</si>
  <si>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</si>
  <si>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</si>
  <si>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</si>
  <si>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</si>
  <si>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</si>
  <si>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</si>
  <si>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</si>
  <si>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</si>
  <si>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</si>
  <si>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</si>
  <si>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</si>
  <si>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</si>
  <si>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</si>
  <si>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</si>
  <si>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</si>
  <si>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</si>
  <si>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</si>
  <si>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</si>
  <si>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</si>
  <si>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</si>
  <si>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</si>
  <si>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</si>
  <si>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</si>
  <si>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</si>
  <si>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</si>
  <si>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</si>
  <si>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</si>
  <si>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</si>
  <si>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</si>
  <si>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</si>
  <si>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</si>
  <si>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</si>
  <si>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</si>
  <si>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</si>
  <si>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</si>
  <si>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</si>
  <si>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</si>
  <si>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</si>
  <si>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</si>
  <si>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</si>
  <si>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</si>
  <si>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</si>
  <si>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</si>
  <si>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</si>
  <si>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</si>
  <si>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</si>
  <si>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</si>
  <si>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</si>
  <si>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</si>
  <si>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</si>
  <si>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</si>
  <si>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</si>
  <si>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</si>
  <si>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</si>
  <si>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</si>
  <si>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</si>
  <si>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</si>
  <si>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</si>
  <si>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</si>
  <si>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</si>
  <si>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</si>
  <si>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</si>
  <si>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</si>
  <si>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</si>
  <si>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</si>
  <si>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</si>
  <si>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</si>
  <si>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</si>
  <si>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</si>
  <si>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</si>
  <si>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</si>
  <si>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</si>
  <si>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</si>
  <si>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</si>
  <si>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</si>
  <si>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</si>
  <si>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</si>
  <si>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</si>
  <si>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</si>
  <si>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</si>
  <si>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</si>
  <si>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</si>
  <si>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</si>
  <si>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</si>
  <si>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</si>
  <si>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</si>
  <si>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</si>
  <si>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</si>
  <si>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</si>
  <si>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</si>
  <si>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</si>
  <si>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</si>
  <si>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</si>
  <si>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</si>
  <si>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</si>
  <si>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</si>
  <si>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</si>
  <si>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</si>
  <si>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</si>
  <si>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</si>
  <si>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</si>
  <si>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</si>
  <si>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</si>
  <si>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</si>
  <si>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</si>
  <si>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</si>
  <si>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</si>
  <si>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</si>
  <si>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</si>
  <si>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</si>
  <si>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</si>
  <si>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</si>
  <si>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</si>
  <si>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</si>
  <si>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</si>
  <si>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</si>
  <si>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</si>
  <si>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</si>
  <si>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</si>
  <si>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</si>
  <si>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</si>
  <si>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</si>
  <si>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</si>
  <si>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</si>
  <si>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</si>
  <si>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</si>
  <si>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</si>
  <si>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</si>
  <si>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</si>
  <si>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</si>
  <si>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</si>
  <si>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</si>
  <si>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</si>
  <si>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</si>
  <si>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</si>
  <si>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</si>
  <si>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</si>
  <si>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</si>
  <si>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</si>
  <si>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</si>
  <si>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</si>
  <si>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</si>
  <si>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</si>
  <si>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</si>
  <si>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</si>
  <si>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</si>
  <si>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</si>
  <si>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</si>
  <si>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</si>
  <si>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</si>
  <si>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</si>
  <si>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</si>
  <si>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</si>
  <si>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</si>
  <si>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</si>
  <si>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</si>
  <si>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</si>
  <si>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</si>
  <si>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</si>
  <si>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</si>
  <si>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</si>
  <si>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</si>
  <si>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</si>
  <si>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</si>
  <si>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</si>
  <si>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</si>
  <si>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</si>
  <si>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</si>
  <si>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</si>
  <si>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</si>
  <si>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</si>
  <si>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</si>
  <si>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</si>
  <si>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</si>
  <si>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</si>
  <si>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</si>
  <si>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</si>
  <si>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</si>
  <si>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</si>
  <si>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</si>
  <si>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</si>
  <si>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</si>
  <si>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</si>
  <si>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</si>
  <si>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</si>
  <si>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</si>
  <si>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</si>
  <si>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</si>
  <si>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</si>
  <si>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</si>
  <si>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</si>
  <si>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</si>
  <si>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</si>
  <si>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</si>
  <si>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</si>
  <si>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</si>
  <si>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</si>
  <si>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</si>
  <si>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</si>
  <si>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</si>
  <si>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</si>
  <si>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</si>
  <si>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</si>
  <si>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</si>
  <si>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</si>
  <si>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</si>
  <si>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</si>
  <si>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</si>
  <si>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</si>
  <si>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</si>
  <si>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</si>
  <si>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</si>
  <si>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</si>
  <si>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</si>
  <si>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</si>
  <si>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</si>
  <si>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</si>
  <si>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</si>
  <si>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</si>
  <si>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</si>
  <si>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</si>
  <si>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</si>
  <si>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</si>
  <si>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</si>
  <si>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</si>
  <si>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</si>
  <si>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</si>
  <si>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</si>
  <si>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</si>
  <si>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</si>
  <si>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</si>
  <si>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</si>
  <si>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</si>
  <si>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</si>
  <si>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</si>
  <si>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</si>
  <si>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</si>
  <si>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</si>
  <si>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</si>
  <si>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</si>
  <si>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</si>
  <si>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</si>
  <si>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</si>
  <si>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</si>
  <si>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</si>
  <si>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</si>
  <si>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</si>
  <si>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</si>
  <si>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</si>
  <si>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</si>
  <si>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</si>
  <si>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</si>
  <si>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</si>
  <si>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</si>
  <si>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</si>
  <si>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</si>
  <si>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</si>
  <si>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</si>
  <si>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</si>
  <si>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</si>
  <si>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</si>
  <si>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</si>
  <si>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</si>
  <si>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</si>
  <si>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</si>
  <si>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</si>
  <si>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</si>
  <si>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</si>
  <si>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</si>
  <si>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</si>
  <si>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</si>
  <si>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</si>
  <si>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</si>
  <si>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</si>
  <si>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</si>
  <si>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</si>
  <si>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</si>
  <si>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</si>
  <si>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</si>
  <si>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</si>
  <si>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</si>
  <si>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</si>
  <si>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</si>
  <si>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</si>
  <si>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</si>
  <si>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</si>
  <si>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</si>
  <si>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</si>
  <si>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</si>
  <si>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</si>
  <si>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</si>
  <si>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</si>
  <si>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</si>
  <si>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</si>
  <si>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</si>
  <si>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</si>
  <si>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</si>
  <si>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</si>
  <si>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</si>
  <si>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</si>
  <si>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</si>
  <si>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</si>
  <si>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</si>
  <si>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</si>
  <si>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</si>
  <si>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</si>
  <si>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</si>
  <si>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</si>
  <si>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</si>
  <si>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</si>
  <si>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</si>
  <si>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</si>
  <si>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</si>
  <si>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</si>
  <si>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</si>
  <si>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</si>
  <si>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</si>
  <si>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</si>
  <si>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</si>
  <si>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</si>
  <si>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</si>
  <si>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</si>
  <si>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</si>
  <si>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</si>
  <si>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</si>
  <si>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</si>
  <si>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</si>
  <si>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</si>
  <si>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</si>
  <si>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</si>
  <si>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</si>
  <si>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</si>
  <si>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</si>
  <si>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</si>
  <si>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</si>
  <si>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</si>
  <si>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</si>
  <si>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</si>
  <si>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</si>
  <si>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</si>
  <si>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</si>
  <si>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</si>
  <si>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</si>
  <si>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</si>
  <si>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</si>
  <si>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</si>
  <si>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</si>
  <si>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</si>
  <si>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</si>
  <si>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</si>
  <si>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</si>
  <si>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</si>
  <si>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</si>
  <si>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</si>
  <si>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</si>
  <si>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</si>
  <si>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</si>
  <si>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</si>
  <si>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</si>
  <si>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</si>
  <si>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</si>
  <si>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</si>
  <si>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</si>
  <si>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</si>
  <si>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</si>
  <si>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</si>
  <si>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</si>
  <si>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</si>
  <si>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</si>
  <si>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</si>
  <si>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</si>
  <si>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</si>
  <si>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</si>
  <si>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</si>
  <si>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</si>
  <si>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</si>
  <si>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</si>
  <si>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</si>
  <si>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</si>
  <si>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</si>
  <si>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</si>
  <si>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</si>
  <si>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</si>
  <si>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</si>
  <si>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</si>
  <si>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</si>
  <si>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</si>
  <si>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</si>
  <si>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</si>
  <si>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</si>
  <si>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</si>
  <si>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</si>
  <si>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</si>
  <si>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</si>
  <si>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</si>
  <si>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</si>
  <si>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</si>
  <si>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</si>
  <si>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</si>
  <si>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</si>
  <si>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</si>
  <si>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</si>
  <si>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</si>
  <si>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</si>
  <si>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</si>
  <si>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</si>
  <si>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</si>
  <si>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</si>
  <si>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</si>
  <si>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</si>
  <si>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</si>
  <si>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</si>
  <si>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</si>
  <si>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</si>
  <si>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</si>
  <si>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</si>
  <si>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</si>
  <si>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</si>
  <si>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</si>
  <si>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</si>
  <si>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</si>
  <si>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</si>
  <si>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</si>
  <si>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</si>
  <si>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</si>
  <si>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</si>
  <si>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</si>
  <si>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</si>
  <si>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</si>
  <si>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</si>
  <si>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</si>
  <si>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</si>
  <si>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</si>
  <si>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</si>
  <si>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</si>
  <si>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</si>
  <si>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</si>
  <si>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</si>
  <si>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</si>
  <si>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</si>
  <si>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</si>
  <si>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</si>
  <si>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</si>
  <si>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</si>
  <si>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</si>
  <si>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</si>
  <si>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</si>
  <si>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</si>
  <si>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</si>
  <si>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</si>
  <si>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</si>
  <si>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</si>
  <si>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</si>
  <si>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</si>
  <si>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</si>
  <si>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</si>
  <si>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</si>
  <si>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</si>
  <si>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</si>
  <si>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</si>
  <si>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</si>
  <si>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</si>
  <si>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</si>
  <si>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</si>
  <si>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</si>
  <si>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</si>
  <si>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</si>
  <si>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</si>
  <si>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</si>
  <si>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</si>
  <si>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</si>
  <si>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</si>
  <si>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</si>
  <si>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</si>
  <si>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</si>
  <si>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</si>
  <si>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</si>
  <si>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</si>
  <si>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</si>
  <si>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</si>
  <si>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</si>
  <si>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</si>
  <si>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</si>
  <si>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</si>
  <si>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</si>
  <si>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</si>
  <si>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</si>
  <si>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</si>
  <si>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</si>
  <si>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</si>
  <si>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</si>
  <si>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</si>
  <si>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</si>
  <si>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</si>
  <si>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</si>
  <si>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</si>
  <si>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</si>
  <si>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</si>
  <si>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</si>
  <si>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</si>
  <si>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</si>
  <si>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</si>
  <si>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</si>
  <si>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</si>
  <si>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</si>
  <si>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</si>
  <si>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</si>
  <si>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</si>
  <si>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</si>
  <si>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</si>
  <si>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</si>
  <si>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</si>
  <si>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</si>
  <si>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</si>
  <si>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</si>
  <si>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</si>
  <si>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</si>
  <si>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</si>
  <si>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</si>
  <si>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</si>
  <si>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</si>
  <si>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</si>
  <si>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</si>
  <si>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</si>
  <si>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</si>
  <si>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</si>
  <si>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</si>
  <si>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</si>
  <si>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</si>
  <si>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</si>
  <si>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</si>
  <si>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</si>
  <si>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</si>
  <si>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</si>
  <si>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</si>
  <si>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</si>
  <si>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</si>
  <si>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</si>
  <si>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</si>
  <si>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</si>
  <si>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</si>
  <si>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</si>
  <si>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</si>
  <si>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</si>
  <si>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</si>
  <si>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</si>
  <si>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</si>
  <si>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</si>
  <si>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</si>
  <si>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</si>
  <si>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</si>
  <si>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</si>
  <si>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</si>
  <si>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</si>
  <si>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</si>
  <si>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</si>
  <si>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</si>
  <si>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</si>
  <si>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</si>
  <si>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</si>
  <si>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</si>
  <si>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</si>
  <si>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</si>
  <si>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</si>
  <si>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</si>
  <si>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</si>
  <si>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</si>
  <si>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</si>
  <si>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</si>
  <si>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</si>
  <si>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</si>
  <si>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</si>
  <si>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</si>
  <si>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</si>
  <si>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</si>
  <si>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</si>
  <si>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</si>
  <si>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</si>
  <si>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</si>
  <si>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</si>
  <si>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</si>
  <si>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</si>
  <si>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</si>
  <si>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</si>
  <si>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</si>
  <si>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</si>
  <si>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</si>
  <si>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</si>
  <si>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</si>
  <si>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</si>
  <si>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</si>
  <si>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</si>
  <si>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</si>
  <si>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</si>
  <si>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</si>
  <si>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</si>
  <si>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</si>
  <si>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</si>
  <si>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</si>
  <si>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</si>
  <si>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</si>
  <si>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</si>
  <si>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</si>
  <si>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</si>
  <si>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</si>
  <si>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</si>
  <si>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</si>
  <si>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</si>
  <si>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</si>
  <si>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</si>
  <si>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</si>
  <si>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</si>
  <si>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</si>
  <si>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</si>
  <si>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</si>
  <si>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</si>
  <si>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</si>
  <si>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</si>
  <si>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</si>
  <si>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</si>
  <si>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</si>
  <si>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</si>
  <si>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</si>
  <si>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</si>
  <si>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</si>
  <si>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</si>
  <si>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</si>
  <si>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</si>
  <si>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</si>
  <si>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</si>
  <si>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</si>
  <si>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</si>
  <si>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</si>
  <si>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</si>
  <si>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</si>
  <si>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</si>
  <si>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</si>
  <si>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</si>
  <si>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</si>
  <si>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</si>
  <si>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</si>
  <si>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</si>
  <si>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</si>
  <si>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</si>
  <si>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</si>
  <si>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</si>
  <si>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</si>
  <si>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</si>
  <si>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</si>
  <si>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</si>
  <si>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</si>
  <si>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</si>
  <si>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</si>
  <si>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</si>
  <si>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</si>
  <si>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</si>
  <si>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</si>
  <si>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</si>
  <si>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</si>
  <si>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</si>
  <si>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</si>
  <si>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</si>
  <si>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</si>
  <si>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</si>
  <si>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</si>
  <si>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</si>
  <si>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</si>
  <si>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</si>
  <si>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</si>
  <si>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</si>
  <si>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</si>
  <si>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</si>
  <si>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</si>
  <si>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</si>
  <si>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</si>
  <si>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</si>
  <si>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</si>
  <si>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</si>
  <si>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</si>
  <si>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</si>
  <si>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</si>
  <si>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</si>
  <si>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</si>
  <si>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</si>
  <si>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</si>
  <si>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</si>
  <si>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</si>
  <si>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</si>
  <si>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</si>
  <si>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</si>
  <si>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</si>
  <si>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</si>
  <si>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</si>
  <si>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</si>
  <si>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</si>
  <si>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</si>
  <si>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</si>
  <si>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</si>
  <si>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</si>
  <si>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</si>
  <si>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</si>
  <si>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</si>
  <si>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</si>
  <si>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</si>
  <si>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</si>
  <si>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</si>
  <si>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</si>
  <si>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</si>
  <si>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</si>
  <si>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</si>
  <si>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</si>
  <si>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</si>
  <si>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</si>
  <si>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</si>
  <si>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</si>
  <si>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</si>
  <si>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</si>
  <si>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</si>
  <si>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</si>
  <si>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</si>
  <si>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</si>
  <si>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</si>
  <si>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</si>
  <si>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</si>
  <si>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</si>
  <si>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</si>
  <si>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</si>
  <si>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</si>
  <si>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</si>
  <si>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</si>
  <si>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</si>
  <si>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</si>
  <si>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</si>
  <si>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</si>
  <si>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</si>
  <si>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</si>
  <si>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</si>
  <si>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</si>
  <si>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</si>
  <si>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</si>
  <si>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</si>
  <si>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</si>
  <si>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</si>
  <si>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</si>
  <si>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</si>
  <si>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</si>
  <si>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</si>
  <si>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</si>
  <si>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</si>
  <si>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</si>
  <si>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</si>
  <si>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</si>
  <si>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</si>
  <si>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</si>
  <si>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</si>
  <si>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</si>
  <si>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</si>
  <si>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</si>
  <si>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</si>
  <si>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</si>
  <si>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</si>
  <si>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</si>
  <si>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</si>
  <si>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</si>
  <si>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</si>
  <si>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</si>
  <si>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</si>
  <si>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</si>
  <si>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</si>
  <si>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</si>
  <si>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</si>
  <si>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</si>
  <si>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</si>
  <si>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</si>
  <si>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</si>
  <si>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</si>
  <si>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</si>
  <si>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</si>
  <si>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</si>
  <si>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</si>
  <si>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</si>
  <si>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</si>
  <si>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</si>
  <si>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</si>
  <si>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</si>
  <si>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</si>
  <si>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</si>
  <si>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</si>
  <si>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</si>
  <si>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</si>
  <si>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</si>
  <si>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</si>
  <si>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</si>
  <si>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</si>
  <si>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</si>
  <si>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</si>
  <si>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</si>
  <si>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</si>
  <si>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</si>
  <si>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</si>
  <si>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</si>
  <si>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</si>
  <si>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</si>
  <si>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</si>
  <si>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</si>
  <si>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</si>
  <si>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</si>
  <si>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</si>
  <si>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</si>
  <si>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</si>
  <si>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</si>
  <si>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</si>
  <si>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</si>
  <si>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</si>
  <si>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</si>
  <si>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</si>
  <si>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</si>
  <si>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</si>
  <si>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</si>
  <si>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</si>
  <si>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</si>
  <si>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</si>
  <si>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</si>
  <si>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</si>
  <si>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</si>
  <si>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</si>
  <si>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</si>
  <si>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</si>
  <si>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</si>
  <si>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</si>
  <si>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</si>
  <si>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</si>
  <si>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</si>
  <si>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</si>
  <si>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</si>
  <si>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</si>
  <si>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</si>
  <si>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</si>
  <si>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</si>
  <si>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</si>
  <si>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</si>
  <si>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</si>
  <si>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</si>
  <si>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</si>
  <si>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</si>
  <si>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</si>
  <si>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</si>
  <si>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</si>
  <si>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</si>
  <si>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</si>
  <si>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</si>
  <si>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</si>
  <si>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</si>
  <si>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</si>
  <si>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</si>
  <si>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</si>
  <si>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</si>
  <si>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</si>
  <si>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</si>
  <si>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</si>
  <si>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</si>
  <si>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</si>
  <si>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</si>
  <si>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</si>
  <si>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</si>
  <si>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</si>
  <si>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</si>
  <si>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</si>
  <si>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</si>
  <si>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</si>
  <si>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</si>
  <si>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</si>
  <si>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</si>
  <si>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</si>
  <si>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</si>
  <si>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</si>
  <si>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</si>
  <si>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</si>
  <si>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</si>
  <si>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</si>
  <si>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</si>
  <si>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</si>
  <si>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</si>
  <si>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</si>
  <si>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</si>
  <si>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</si>
  <si>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</si>
  <si>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</si>
  <si>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</si>
  <si>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</si>
  <si>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</si>
  <si>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</si>
  <si>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</si>
  <si>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</si>
  <si>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</si>
  <si>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</si>
  <si>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</si>
  <si>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</si>
  <si>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</si>
  <si>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</si>
  <si>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</si>
  <si>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</si>
  <si>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</si>
  <si>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</si>
  <si>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</si>
  <si>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</si>
  <si>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</si>
  <si>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</si>
  <si>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</si>
  <si>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</si>
  <si>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</si>
  <si>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</si>
  <si>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</si>
  <si>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</si>
  <si>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</si>
  <si>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</si>
  <si>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</si>
  <si>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</si>
  <si>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</si>
  <si>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</si>
  <si>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</si>
  <si>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</si>
  <si>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</si>
  <si>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</si>
  <si>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</si>
  <si>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</si>
  <si>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</si>
  <si>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</si>
  <si>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</si>
  <si>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</si>
  <si>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</si>
  <si>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</si>
  <si>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</si>
  <si>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</si>
  <si>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</si>
  <si>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</si>
  <si>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</si>
  <si>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</si>
  <si>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</si>
  <si>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</si>
  <si>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</si>
  <si>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</si>
  <si>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</si>
  <si>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</si>
  <si>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</si>
  <si>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</si>
  <si>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</si>
  <si>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</si>
  <si>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</si>
  <si>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</si>
  <si>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</si>
  <si>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</si>
  <si>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</si>
  <si>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</si>
  <si>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</si>
  <si>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</si>
  <si>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</si>
  <si>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</si>
  <si>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</si>
  <si>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</si>
  <si>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</si>
  <si>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</si>
  <si>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</si>
  <si>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</si>
  <si>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</si>
  <si>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</si>
  <si>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</si>
  <si>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</si>
  <si>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</si>
  <si>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</si>
  <si>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</si>
  <si>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</si>
  <si>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</si>
  <si>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</si>
  <si>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</si>
  <si>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</si>
  <si>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</si>
  <si>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</si>
  <si>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</si>
  <si>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</si>
  <si>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</si>
  <si>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</si>
  <si>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</si>
  <si>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</si>
  <si>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</si>
  <si>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</si>
  <si>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</si>
  <si>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</si>
  <si>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</si>
  <si>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</si>
  <si>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</si>
  <si>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</si>
  <si>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</si>
  <si>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</si>
  <si>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</si>
  <si>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</si>
  <si>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</si>
  <si>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</si>
  <si>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</si>
  <si>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</si>
  <si>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</si>
  <si>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</si>
  <si>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</si>
  <si>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</si>
  <si>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</si>
  <si>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</si>
  <si>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</si>
  <si>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</si>
  <si>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</si>
  <si>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</si>
  <si>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</si>
  <si>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</si>
  <si>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</si>
  <si>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</si>
  <si>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</si>
  <si>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</si>
  <si>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</si>
  <si>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</si>
  <si>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</si>
  <si>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</si>
  <si>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</si>
  <si>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</si>
  <si>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</si>
  <si>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</si>
  <si>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</si>
  <si>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</si>
  <si>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</si>
  <si>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</si>
  <si>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</si>
  <si>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</si>
  <si>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</si>
  <si>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</si>
  <si>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</si>
  <si>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</si>
  <si>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</si>
  <si>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</si>
  <si>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</si>
  <si>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</si>
  <si>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</si>
  <si>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</si>
  <si>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</si>
  <si>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</si>
  <si>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</si>
  <si>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</si>
  <si>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</si>
  <si>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</si>
  <si>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</si>
  <si>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</si>
  <si>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</si>
  <si>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</si>
  <si>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</si>
  <si>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</si>
  <si>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</si>
  <si>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</si>
  <si>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</si>
  <si>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</si>
  <si>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</si>
  <si>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</si>
  <si>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</si>
  <si>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</si>
  <si>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</si>
  <si>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</si>
  <si>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</si>
  <si>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</si>
  <si>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</si>
  <si>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</si>
  <si>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</si>
  <si>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</si>
  <si>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</si>
  <si>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</si>
  <si>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</si>
  <si>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</si>
  <si>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</si>
  <si>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</si>
  <si>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</si>
  <si>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</si>
  <si>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</si>
  <si>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</si>
  <si>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</si>
  <si>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</si>
  <si>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</si>
  <si>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</si>
  <si>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</si>
  <si>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</si>
  <si>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</si>
  <si>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</si>
  <si>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</si>
  <si>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</si>
  <si>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</si>
  <si>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</si>
  <si>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</si>
  <si>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</si>
  <si>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</si>
  <si>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</si>
  <si>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</si>
  <si>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</si>
  <si>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</si>
  <si>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</si>
  <si>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</si>
  <si>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</si>
  <si>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</si>
  <si>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</si>
  <si>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</si>
  <si>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</si>
  <si>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</si>
  <si>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</si>
  <si>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</si>
  <si>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</si>
  <si>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</si>
  <si>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</si>
  <si>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</si>
  <si>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</si>
  <si>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</si>
  <si>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</si>
  <si>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</si>
  <si>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</si>
  <si>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</si>
  <si>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</si>
  <si>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</si>
  <si>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</si>
  <si>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</si>
  <si>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</si>
  <si>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</si>
  <si>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</si>
  <si>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</si>
  <si>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</si>
  <si>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</si>
  <si>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</si>
  <si>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</si>
  <si>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</si>
  <si>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</si>
  <si>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</si>
  <si>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</si>
  <si>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</si>
  <si>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</si>
  <si>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</si>
  <si>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</si>
  <si>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</si>
  <si>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</si>
  <si>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</si>
  <si>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</si>
  <si>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</si>
  <si>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</si>
  <si>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</si>
  <si>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</si>
  <si>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</si>
  <si>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</si>
  <si>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</si>
  <si>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</si>
  <si>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</si>
  <si>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</si>
  <si>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</si>
  <si>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</si>
  <si>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</si>
  <si>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</si>
  <si>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</si>
  <si>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</si>
  <si>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</si>
  <si>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</si>
  <si>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</si>
  <si>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</si>
  <si>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</si>
  <si>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</si>
  <si>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</si>
  <si>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</si>
  <si>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</si>
  <si>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</si>
  <si>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</si>
  <si>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</si>
  <si>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</si>
  <si>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</si>
  <si>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</si>
  <si>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</si>
  <si>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</si>
  <si>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</si>
  <si>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</si>
  <si>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</si>
  <si>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</si>
  <si>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</si>
  <si>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</si>
  <si>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</si>
  <si>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</si>
  <si>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</si>
  <si>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</si>
  <si>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</si>
  <si>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</si>
  <si>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</si>
  <si>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</si>
  <si>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</si>
  <si>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</si>
  <si>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</si>
  <si>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</si>
  <si>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</si>
  <si>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</si>
  <si>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</si>
  <si>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</si>
  <si>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</si>
  <si>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</si>
  <si>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</si>
  <si>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</si>
  <si>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</si>
  <si>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</si>
  <si>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</si>
  <si>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</si>
  <si>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</si>
  <si>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</si>
  <si>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</si>
  <si>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</si>
  <si>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</si>
  <si>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</si>
  <si>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</si>
  <si>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</si>
  <si>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</si>
  <si>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</si>
  <si>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</si>
  <si>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</si>
  <si>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</si>
  <si>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</si>
  <si>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</si>
  <si>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</si>
  <si>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</si>
  <si>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</si>
  <si>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</si>
  <si>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</si>
  <si>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</si>
  <si>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</si>
  <si>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</si>
  <si>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</si>
  <si>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</si>
  <si>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</si>
  <si>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</si>
  <si>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</si>
  <si>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</si>
  <si>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</si>
  <si>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</si>
  <si>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</si>
  <si>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</si>
  <si>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</si>
  <si>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</si>
  <si>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</si>
  <si>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</si>
  <si>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</si>
  <si>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</si>
  <si>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</si>
  <si>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</si>
  <si>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</si>
  <si>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</si>
  <si>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</si>
  <si>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</si>
  <si>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</si>
  <si>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</si>
  <si>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</si>
  <si>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</si>
  <si>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</si>
  <si>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</si>
  <si>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</si>
  <si>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</si>
  <si>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</si>
  <si>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</si>
  <si>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</si>
  <si>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</si>
  <si>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</si>
  <si>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</si>
  <si>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</si>
  <si>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</si>
  <si>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</si>
  <si>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</si>
  <si>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</si>
  <si>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</si>
  <si>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</si>
  <si>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</si>
  <si>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</si>
  <si>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</si>
  <si>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</si>
  <si>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</si>
  <si>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</si>
  <si>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</si>
  <si>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</si>
  <si>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</si>
  <si>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</si>
  <si>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</si>
  <si>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</si>
  <si>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</si>
  <si>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</si>
  <si>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</si>
  <si>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</si>
  <si>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</si>
  <si>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</si>
  <si>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</si>
  <si>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</si>
  <si>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</si>
  <si>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</si>
  <si>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</si>
  <si>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</si>
  <si>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</si>
  <si>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</si>
  <si>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</si>
  <si>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</si>
  <si>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</si>
  <si>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</si>
  <si>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</si>
  <si>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</si>
  <si>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</si>
  <si>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</si>
  <si>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</si>
  <si>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</si>
  <si>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</si>
  <si>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</si>
  <si>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</si>
  <si>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</si>
  <si>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</si>
  <si>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</si>
  <si>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</si>
  <si>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</si>
  <si>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</si>
  <si>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</si>
  <si>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</si>
  <si>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</si>
  <si>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</si>
  <si>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</si>
  <si>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</si>
  <si>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</si>
  <si>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</si>
  <si>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</si>
  <si>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</si>
  <si>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</si>
  <si>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</si>
  <si>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</si>
  <si>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</si>
  <si>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</si>
  <si>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</si>
  <si>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</si>
  <si>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</si>
  <si>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</si>
  <si>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</si>
  <si>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</si>
  <si>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</si>
  <si>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</si>
  <si>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</si>
  <si>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</si>
  <si>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</si>
  <si>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</si>
  <si>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</si>
  <si>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</si>
  <si>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</si>
  <si>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</si>
  <si>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</si>
  <si>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</si>
  <si>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</si>
  <si>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</si>
  <si>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</si>
  <si>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</si>
  <si>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</si>
  <si>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</si>
  <si>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</si>
  <si>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</si>
  <si>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</si>
  <si>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</si>
  <si>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</si>
  <si>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</si>
  <si>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</si>
  <si>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</si>
  <si>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</si>
  <si>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</si>
  <si>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</si>
  <si>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</si>
  <si>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</si>
  <si>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</si>
  <si>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</si>
  <si>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</si>
  <si>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</si>
  <si>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</si>
  <si>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</si>
  <si>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</si>
  <si>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</si>
  <si>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</si>
  <si>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</si>
  <si>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</si>
  <si>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</si>
  <si>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</si>
  <si>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</si>
  <si>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</si>
  <si>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</si>
  <si>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</si>
  <si>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</si>
  <si>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</si>
  <si>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</si>
  <si>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</si>
  <si>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</si>
  <si>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</si>
  <si>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</si>
  <si>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</si>
  <si>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</si>
  <si>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</si>
  <si>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</si>
  <si>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</si>
  <si>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</si>
  <si>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</si>
  <si>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</si>
  <si>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</si>
  <si>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</si>
  <si>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</si>
  <si>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</si>
  <si>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</si>
  <si>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</si>
  <si>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</si>
  <si>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</si>
  <si>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</si>
  <si>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</si>
  <si>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</si>
  <si>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</si>
  <si>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</si>
  <si>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</si>
  <si>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</si>
  <si>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</si>
  <si>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</si>
  <si>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</si>
  <si>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</si>
  <si>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</si>
  <si>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</si>
  <si>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</si>
  <si>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</si>
  <si>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</si>
  <si>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</si>
  <si>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</si>
  <si>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</si>
  <si>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</si>
  <si>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</si>
  <si>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</si>
  <si>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</si>
  <si>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</si>
  <si>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</si>
  <si>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</si>
  <si>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</si>
  <si>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</si>
  <si>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</si>
  <si>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</si>
  <si>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</si>
  <si>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</si>
  <si>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</si>
  <si>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</si>
  <si>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</si>
  <si>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</si>
  <si>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</si>
  <si>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</si>
  <si>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</si>
  <si>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</si>
  <si>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</si>
  <si>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</si>
  <si>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</si>
  <si>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</si>
  <si>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</si>
  <si>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</si>
  <si>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</si>
  <si>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</si>
  <si>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</si>
  <si>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</si>
  <si>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</si>
  <si>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</si>
  <si>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</si>
  <si>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</si>
  <si>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</si>
  <si>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</si>
  <si>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</si>
  <si>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</si>
  <si>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</si>
  <si>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</si>
  <si>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</si>
  <si>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</si>
  <si>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</si>
  <si>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</si>
  <si>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</si>
  <si>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</si>
  <si>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</si>
  <si>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</si>
  <si>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</si>
  <si>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</si>
  <si>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</si>
  <si>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</si>
  <si>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</si>
  <si>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</si>
  <si>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</si>
  <si>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</si>
  <si>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</si>
  <si>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</si>
  <si>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</si>
  <si>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</si>
  <si>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</si>
  <si>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</si>
  <si>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</si>
  <si>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</si>
  <si>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</si>
  <si>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</si>
  <si>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</si>
  <si>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</si>
  <si>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</si>
  <si>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</si>
  <si>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</si>
  <si>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</si>
  <si>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</si>
  <si>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</si>
  <si>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</si>
  <si>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</si>
  <si>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</si>
  <si>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</si>
  <si>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</si>
  <si>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</si>
  <si>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</si>
  <si>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</si>
  <si>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</si>
  <si>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</si>
  <si>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</si>
  <si>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</si>
  <si>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</si>
  <si>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</si>
  <si>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</si>
  <si>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</si>
  <si>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</si>
  <si>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</si>
  <si>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</si>
  <si>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</si>
  <si>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</si>
  <si>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</si>
  <si>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</si>
  <si>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</si>
  <si>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</si>
  <si>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</si>
  <si>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</si>
  <si>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</si>
  <si>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</si>
  <si>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</si>
  <si>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</si>
  <si>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</si>
  <si>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</si>
  <si>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</si>
  <si>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</si>
  <si>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</si>
  <si>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</si>
  <si>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</si>
  <si>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</si>
  <si>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</si>
  <si>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</si>
  <si>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</si>
  <si>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</si>
  <si>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</si>
  <si>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</si>
  <si>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</si>
  <si>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</si>
  <si>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</si>
  <si>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</si>
  <si>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</si>
  <si>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</si>
  <si>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</si>
  <si>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</si>
  <si>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</si>
  <si>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</si>
  <si>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</si>
  <si>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</si>
  <si>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</si>
  <si>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</si>
  <si>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</si>
  <si>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</si>
  <si>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</si>
  <si>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</si>
  <si>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</si>
  <si>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</si>
  <si>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</si>
  <si>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</si>
  <si>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</si>
  <si>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</si>
  <si>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</si>
  <si>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</si>
  <si>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</si>
  <si>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</si>
  <si>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</si>
  <si>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</si>
  <si>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</si>
  <si>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</si>
  <si>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</si>
  <si>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</si>
  <si>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</si>
  <si>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</si>
  <si>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</si>
  <si>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</si>
  <si>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</si>
  <si>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</si>
  <si>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</si>
  <si>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</si>
  <si>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</si>
  <si>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</si>
  <si>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</si>
  <si>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</si>
  <si>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</si>
  <si>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</si>
  <si>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</si>
  <si>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</si>
  <si>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</si>
  <si>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</si>
  <si>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</si>
  <si>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</si>
  <si>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</si>
  <si>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</si>
  <si>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</si>
  <si>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</si>
  <si>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</si>
  <si>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</si>
  <si>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</si>
  <si>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</si>
  <si>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</si>
  <si>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</si>
  <si>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</si>
  <si>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</si>
  <si>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</si>
  <si>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</si>
  <si>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</si>
  <si>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</si>
  <si>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</si>
  <si>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</si>
  <si>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</si>
  <si>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</si>
  <si>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</si>
  <si>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</si>
  <si>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</si>
  <si>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</si>
  <si>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</si>
  <si>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</si>
  <si>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</si>
  <si>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</si>
  <si>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</si>
  <si>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</si>
  <si>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</si>
  <si>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</si>
  <si>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</si>
  <si>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</si>
  <si>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</si>
  <si>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</si>
  <si>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</si>
  <si>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</si>
  <si>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</si>
  <si>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</si>
  <si>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</si>
  <si>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</si>
  <si>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</si>
  <si>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</si>
  <si>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</si>
  <si>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</si>
  <si>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</si>
  <si>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</si>
  <si>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</si>
  <si>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</si>
  <si>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</si>
  <si>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</si>
  <si>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</si>
  <si>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</si>
  <si>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</si>
  <si>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</si>
  <si>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</si>
  <si>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</si>
  <si>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</si>
  <si>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</si>
  <si>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</si>
  <si>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</si>
  <si>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</si>
  <si>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</si>
  <si>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</si>
  <si>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</si>
  <si>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</si>
  <si>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</si>
  <si>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</si>
  <si>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</si>
  <si>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</si>
  <si>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</si>
  <si>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</si>
  <si>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</si>
  <si>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</si>
  <si>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</si>
  <si>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</si>
  <si>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</si>
  <si>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</si>
  <si>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</si>
  <si>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</si>
  <si>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</si>
  <si>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</si>
  <si>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</si>
  <si>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</si>
  <si>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</si>
  <si>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</si>
  <si>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</si>
  <si>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</si>
  <si>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</si>
  <si>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</si>
  <si>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</si>
  <si>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</si>
  <si>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</si>
  <si>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SANTA CATARINA, GUANAJUATO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</si>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</sst>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}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6" fillId="0" borderId="0"/>
    <xf numFmtId="0" fontId="15" fillId="0" borderId="0"/>
    <xf numFmtId="44" fontId="16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152400</xdr:colOff>
          <xdr:row>4</xdr:row>
          <xdr:rowOff>320040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152400</xdr:colOff>
          <xdr:row>10</xdr:row>
          <xdr:rowOff>320040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152400</xdr:colOff>
          <xdr:row>8</xdr:row>
          <xdr:rowOff>320040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4.4" zeroHeight="1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>
      <c r="A1" s="164" t="s">
        <v>829</v>
      </c>
      <c r="B1" s="165"/>
      <c r="C1" s="165"/>
      <c r="D1" s="165"/>
      <c r="E1" s="166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167" t="s">
        <v>3302</v>
      </c>
      <c r="D3" s="167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28" workbookViewId="0">
      <selection activeCell="B65" sqref="B65:D66"/>
    </sheetView>
  </sheetViews>
  <sheetFormatPr baseColWidth="10" defaultRowHeight="14.4" zeroHeight="1"/>
  <cols>
    <col min="1" max="1" width="101.44140625" customWidth="1"/>
    <col min="2" max="4" width="25.6640625" customWidth="1"/>
    <col min="5" max="11" width="0" hidden="1" customWidth="1"/>
  </cols>
  <sheetData>
    <row r="1" spans="1:11" s="91" customFormat="1" ht="37.5" customHeight="1">
      <c r="A1" s="180" t="s">
        <v>542</v>
      </c>
      <c r="B1" s="180"/>
      <c r="C1" s="180"/>
      <c r="D1" s="180"/>
      <c r="E1" s="111"/>
      <c r="F1" s="111"/>
      <c r="G1" s="111"/>
      <c r="H1" s="111"/>
      <c r="I1" s="111"/>
      <c r="J1" s="111"/>
      <c r="K1" s="111"/>
    </row>
    <row r="2" spans="1:11">
      <c r="A2" s="168" t="str">
        <f>ENTE_PUBLICO_A</f>
        <v>SISTEMA PARA EL DESARROLLO INTEGRAL DE LA FAMILIA DEL MUNICIPIO DE SANTA CATARINA, GUANAJUATO, Gobierno del Estado de Guanajuato (a)</v>
      </c>
      <c r="B2" s="169"/>
      <c r="C2" s="169"/>
      <c r="D2" s="170"/>
    </row>
    <row r="3" spans="1:11">
      <c r="A3" s="171" t="s">
        <v>166</v>
      </c>
      <c r="B3" s="172"/>
      <c r="C3" s="172"/>
      <c r="D3" s="173"/>
    </row>
    <row r="4" spans="1:11">
      <c r="A4" s="174" t="str">
        <f>TRIMESTRE</f>
        <v>Del 1 de enero al 31 de diciembre de 2019 (b)</v>
      </c>
      <c r="B4" s="175"/>
      <c r="C4" s="175"/>
      <c r="D4" s="176"/>
    </row>
    <row r="5" spans="1:11">
      <c r="A5" s="177" t="s">
        <v>118</v>
      </c>
      <c r="B5" s="178"/>
      <c r="C5" s="178"/>
      <c r="D5" s="179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>
      <c r="A9" s="53" t="s">
        <v>169</v>
      </c>
      <c r="B9" s="23"/>
      <c r="C9" s="23"/>
      <c r="D9" s="23"/>
    </row>
    <row r="10" spans="1:11">
      <c r="A10" s="53" t="s">
        <v>170</v>
      </c>
      <c r="B10" s="23"/>
      <c r="C10" s="23"/>
      <c r="D10" s="23"/>
    </row>
    <row r="11" spans="1:11">
      <c r="A11" s="53" t="s">
        <v>171</v>
      </c>
      <c r="B11" s="23"/>
      <c r="C11" s="23"/>
      <c r="D11" s="23"/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0</v>
      </c>
      <c r="C13" s="40">
        <f t="shared" ref="C13:D13" si="1">C14+C15</f>
        <v>664610.59</v>
      </c>
      <c r="D13" s="40">
        <f t="shared" si="1"/>
        <v>638533.89</v>
      </c>
    </row>
    <row r="14" spans="1:11">
      <c r="A14" s="53" t="s">
        <v>172</v>
      </c>
      <c r="B14" s="150">
        <v>0</v>
      </c>
      <c r="C14" s="150">
        <v>664610.59</v>
      </c>
      <c r="D14" s="150">
        <v>638533.89</v>
      </c>
    </row>
    <row r="15" spans="1:11">
      <c r="A15" s="53" t="s">
        <v>173</v>
      </c>
      <c r="B15" s="150">
        <v>0</v>
      </c>
      <c r="C15" s="150">
        <v>0</v>
      </c>
      <c r="D15" s="150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>
      <c r="A18" s="53" t="s">
        <v>175</v>
      </c>
      <c r="B18" s="119">
        <v>0</v>
      </c>
      <c r="C18" s="23"/>
      <c r="D18" s="23"/>
    </row>
    <row r="19" spans="1:4">
      <c r="A19" s="53" t="s">
        <v>176</v>
      </c>
      <c r="B19" s="119">
        <v>0</v>
      </c>
      <c r="C19" s="23"/>
      <c r="D19" s="117"/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0</v>
      </c>
      <c r="C21" s="40">
        <f t="shared" ref="C21:D21" si="3">C8-C13+C17</f>
        <v>-664610.59</v>
      </c>
      <c r="D21" s="40">
        <f t="shared" si="3"/>
        <v>-638533.89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0</v>
      </c>
      <c r="C23" s="40">
        <f t="shared" ref="C23:D23" si="4">C21-C11</f>
        <v>-664610.59</v>
      </c>
      <c r="D23" s="40">
        <f t="shared" si="4"/>
        <v>-638533.89</v>
      </c>
    </row>
    <row r="24" spans="1:4">
      <c r="A24" s="55"/>
      <c r="B24" s="17"/>
      <c r="C24" s="17"/>
      <c r="D24" s="17"/>
    </row>
    <row r="25" spans="1:4">
      <c r="A25" s="120" t="s">
        <v>179</v>
      </c>
      <c r="B25" s="40">
        <f>B23-B17</f>
        <v>0</v>
      </c>
      <c r="C25" s="40">
        <f t="shared" ref="C25" si="5">C23-C17</f>
        <v>-664610.59</v>
      </c>
      <c r="D25" s="40">
        <f>D23-D17</f>
        <v>-638533.89</v>
      </c>
    </row>
    <row r="26" spans="1:4">
      <c r="A26" s="121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>
      <c r="A30" s="53" t="s">
        <v>187</v>
      </c>
      <c r="B30" s="60"/>
      <c r="C30" s="60"/>
      <c r="D30" s="60"/>
    </row>
    <row r="31" spans="1:4">
      <c r="A31" s="53" t="s">
        <v>188</v>
      </c>
      <c r="B31" s="60"/>
      <c r="C31" s="60"/>
      <c r="D31" s="60"/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0</v>
      </c>
      <c r="C33" s="61">
        <f t="shared" ref="C33:D33" si="7">C25+C29</f>
        <v>-664610.59</v>
      </c>
      <c r="D33" s="61">
        <f t="shared" si="7"/>
        <v>-638533.89</v>
      </c>
    </row>
    <row r="34" spans="1:4">
      <c r="A34" s="58"/>
      <c r="B34" s="58"/>
      <c r="C34" s="58"/>
      <c r="D34" s="58"/>
    </row>
    <row r="35" spans="1:4">
      <c r="A35" s="90"/>
    </row>
    <row r="36" spans="1:4" ht="28.8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>
      <c r="A38" s="53" t="s">
        <v>192</v>
      </c>
      <c r="B38" s="60"/>
      <c r="C38" s="60"/>
      <c r="D38" s="60"/>
    </row>
    <row r="39" spans="1:4">
      <c r="A39" s="53" t="s">
        <v>193</v>
      </c>
      <c r="B39" s="60"/>
      <c r="C39" s="60"/>
      <c r="D39" s="60"/>
    </row>
    <row r="40" spans="1:4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>
      <c r="A41" s="53" t="s">
        <v>195</v>
      </c>
      <c r="B41" s="60"/>
      <c r="C41" s="60"/>
      <c r="D41" s="60"/>
    </row>
    <row r="42" spans="1:4">
      <c r="A42" s="53" t="s">
        <v>196</v>
      </c>
      <c r="B42" s="60"/>
      <c r="C42" s="60"/>
      <c r="D42" s="60"/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>
      <c r="A45" s="143"/>
      <c r="B45" s="58"/>
      <c r="C45" s="58"/>
      <c r="D45" s="58"/>
    </row>
    <row r="46" spans="1:4"/>
    <row r="47" spans="1:4" ht="28.8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6" t="s">
        <v>198</v>
      </c>
      <c r="B48" s="124">
        <f>B9</f>
        <v>0</v>
      </c>
      <c r="C48" s="124">
        <f>C9</f>
        <v>0</v>
      </c>
      <c r="D48" s="124">
        <f t="shared" ref="D48" si="11">D9</f>
        <v>0</v>
      </c>
    </row>
    <row r="49" spans="1:4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>
      <c r="A50" s="128" t="s">
        <v>192</v>
      </c>
      <c r="B50" s="60"/>
      <c r="C50" s="60"/>
      <c r="D50" s="60"/>
    </row>
    <row r="51" spans="1:4">
      <c r="A51" s="128" t="s">
        <v>195</v>
      </c>
      <c r="B51" s="60"/>
      <c r="C51" s="60"/>
      <c r="D51" s="60"/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0</v>
      </c>
      <c r="C53" s="60">
        <f t="shared" ref="C53:D53" si="13">C14</f>
        <v>664610.59</v>
      </c>
      <c r="D53" s="60">
        <f t="shared" si="13"/>
        <v>638533.89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>
      <c r="A56" s="54"/>
      <c r="B56" s="54"/>
      <c r="C56" s="54"/>
      <c r="D56" s="54"/>
    </row>
    <row r="57" spans="1:4" ht="32.25" customHeight="1">
      <c r="A57" s="120" t="s">
        <v>201</v>
      </c>
      <c r="B57" s="61">
        <f>B48+B49-B53+B55</f>
        <v>0</v>
      </c>
      <c r="C57" s="61">
        <f>C48+C49-C53+C55</f>
        <v>-664610.59</v>
      </c>
      <c r="D57" s="61">
        <f t="shared" ref="D57" si="15">D48+D49-D53+D55</f>
        <v>-638533.89</v>
      </c>
    </row>
    <row r="58" spans="1:4">
      <c r="A58" s="62"/>
      <c r="B58" s="62"/>
      <c r="C58" s="62"/>
      <c r="D58" s="62"/>
    </row>
    <row r="59" spans="1:4" ht="30" customHeight="1">
      <c r="A59" s="120" t="s">
        <v>200</v>
      </c>
      <c r="B59" s="61">
        <f>B57-B49</f>
        <v>0</v>
      </c>
      <c r="C59" s="61">
        <f t="shared" ref="C59:D59" si="16">C57-C49</f>
        <v>-664610.59</v>
      </c>
      <c r="D59" s="61">
        <f t="shared" si="16"/>
        <v>-638533.89</v>
      </c>
    </row>
    <row r="60" spans="1:4">
      <c r="A60" s="58"/>
      <c r="B60" s="58"/>
      <c r="C60" s="58"/>
      <c r="D60" s="58"/>
    </row>
    <row r="61" spans="1:4"/>
    <row r="62" spans="1:4" ht="28.8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>
      <c r="A65" s="128" t="s">
        <v>193</v>
      </c>
      <c r="B65" s="23"/>
      <c r="C65" s="23"/>
      <c r="D65" s="23"/>
    </row>
    <row r="66" spans="1:4">
      <c r="A66" s="128" t="s">
        <v>196</v>
      </c>
      <c r="B66" s="23"/>
      <c r="C66" s="23"/>
      <c r="D66" s="23"/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>
      <c r="A71" s="54"/>
      <c r="B71" s="12"/>
      <c r="C71" s="12"/>
      <c r="D71" s="12"/>
    </row>
    <row r="72" spans="1:4" ht="30" customHeight="1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>
      <c r="A73" s="54"/>
      <c r="B73" s="12"/>
      <c r="C73" s="12"/>
      <c r="D73" s="12"/>
    </row>
    <row r="74" spans="1:4" ht="30" customHeight="1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664610.59</v>
      </c>
      <c r="R6" s="18">
        <f>'Formato 4'!D13</f>
        <v>638533.89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664610.59</v>
      </c>
      <c r="R7" s="18">
        <f>'Formato 4'!D14</f>
        <v>638533.89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-664610.59</v>
      </c>
      <c r="R12" s="18">
        <f>'Formato 4'!D21</f>
        <v>-638533.89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-664610.59</v>
      </c>
      <c r="R13" s="18">
        <f>'Formato 4'!D23</f>
        <v>-638533.89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-664610.59</v>
      </c>
      <c r="R14" s="18">
        <f>'Formato 4'!D25</f>
        <v>-638533.89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-664610.59</v>
      </c>
      <c r="R18">
        <f>'Formato 4'!D33</f>
        <v>-638533.89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664610.59</v>
      </c>
      <c r="R30">
        <f>'Formato 4'!D53</f>
        <v>638533.89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2" zoomScale="85" zoomScaleNormal="85" workbookViewId="0">
      <selection activeCell="B50" sqref="B50:G63"/>
    </sheetView>
  </sheetViews>
  <sheetFormatPr baseColWidth="10" defaultRowHeight="14.4" zeroHeight="1"/>
  <cols>
    <col min="1" max="1" width="92.88671875" customWidth="1"/>
    <col min="2" max="7" width="20.6640625" customWidth="1"/>
    <col min="8" max="8" width="0" hidden="1" customWidth="1"/>
  </cols>
  <sheetData>
    <row r="1" spans="1:8" s="91" customFormat="1" ht="37.5" customHeight="1">
      <c r="A1" s="186" t="s">
        <v>206</v>
      </c>
      <c r="B1" s="186"/>
      <c r="C1" s="186"/>
      <c r="D1" s="186"/>
      <c r="E1" s="186"/>
      <c r="F1" s="186"/>
      <c r="G1" s="186"/>
    </row>
    <row r="2" spans="1:8">
      <c r="A2" s="168" t="str">
        <f>ENTE_PUBLICO_A</f>
        <v>SISTEMA PARA EL DESARROLLO INTEGRAL DE LA FAMILIA DEL MUNICIPIO DE SANTA CATARINA, GUANAJUATO, Gobierno del Estado de Guanajuato (a)</v>
      </c>
      <c r="B2" s="169"/>
      <c r="C2" s="169"/>
      <c r="D2" s="169"/>
      <c r="E2" s="169"/>
      <c r="F2" s="169"/>
      <c r="G2" s="170"/>
    </row>
    <row r="3" spans="1:8">
      <c r="A3" s="171" t="s">
        <v>207</v>
      </c>
      <c r="B3" s="172"/>
      <c r="C3" s="172"/>
      <c r="D3" s="172"/>
      <c r="E3" s="172"/>
      <c r="F3" s="172"/>
      <c r="G3" s="173"/>
    </row>
    <row r="4" spans="1:8">
      <c r="A4" s="174" t="str">
        <f>TRIMESTRE</f>
        <v>Del 1 de enero al 31 de diciembre de 2019 (b)</v>
      </c>
      <c r="B4" s="175"/>
      <c r="C4" s="175"/>
      <c r="D4" s="175"/>
      <c r="E4" s="175"/>
      <c r="F4" s="175"/>
      <c r="G4" s="176"/>
    </row>
    <row r="5" spans="1:8">
      <c r="A5" s="177" t="s">
        <v>118</v>
      </c>
      <c r="B5" s="178"/>
      <c r="C5" s="178"/>
      <c r="D5" s="178"/>
      <c r="E5" s="178"/>
      <c r="F5" s="178"/>
      <c r="G5" s="179"/>
    </row>
    <row r="6" spans="1:8">
      <c r="A6" s="183" t="s">
        <v>214</v>
      </c>
      <c r="B6" s="185" t="s">
        <v>208</v>
      </c>
      <c r="C6" s="185"/>
      <c r="D6" s="185"/>
      <c r="E6" s="185"/>
      <c r="F6" s="185"/>
      <c r="G6" s="185" t="s">
        <v>209</v>
      </c>
    </row>
    <row r="7" spans="1:8" ht="28.8">
      <c r="A7" s="184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5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>
      <c r="A9" s="53" t="s">
        <v>216</v>
      </c>
      <c r="B9" s="60"/>
      <c r="C9" s="60"/>
      <c r="D9" s="60"/>
      <c r="E9" s="60"/>
      <c r="F9" s="60"/>
      <c r="G9" s="60"/>
      <c r="H9" s="8"/>
    </row>
    <row r="10" spans="1:8">
      <c r="A10" s="53" t="s">
        <v>217</v>
      </c>
      <c r="B10" s="60"/>
      <c r="C10" s="60"/>
      <c r="D10" s="60"/>
      <c r="E10" s="60"/>
      <c r="F10" s="60"/>
      <c r="G10" s="60"/>
    </row>
    <row r="11" spans="1:8">
      <c r="A11" s="53" t="s">
        <v>218</v>
      </c>
      <c r="B11" s="60"/>
      <c r="C11" s="60"/>
      <c r="D11" s="60"/>
      <c r="E11" s="60"/>
      <c r="F11" s="60"/>
      <c r="G11" s="60"/>
    </row>
    <row r="12" spans="1:8">
      <c r="A12" s="53" t="s">
        <v>219</v>
      </c>
      <c r="B12" s="60"/>
      <c r="C12" s="60"/>
      <c r="D12" s="60"/>
      <c r="E12" s="60"/>
      <c r="F12" s="60"/>
      <c r="G12" s="60"/>
    </row>
    <row r="13" spans="1:8">
      <c r="A13" s="53" t="s">
        <v>220</v>
      </c>
      <c r="B13" s="60"/>
      <c r="C13" s="60"/>
      <c r="D13" s="60"/>
      <c r="E13" s="60"/>
      <c r="F13" s="60"/>
      <c r="G13" s="60"/>
    </row>
    <row r="14" spans="1:8">
      <c r="A14" s="53" t="s">
        <v>221</v>
      </c>
      <c r="B14" s="60"/>
      <c r="C14" s="60"/>
      <c r="D14" s="60"/>
      <c r="E14" s="60"/>
      <c r="F14" s="60"/>
      <c r="G14" s="60"/>
    </row>
    <row r="15" spans="1:8">
      <c r="A15" s="53" t="s">
        <v>222</v>
      </c>
      <c r="B15" s="60"/>
      <c r="C15" s="60"/>
      <c r="D15" s="60"/>
      <c r="E15" s="60"/>
      <c r="F15" s="60"/>
      <c r="G15" s="60"/>
    </row>
    <row r="16" spans="1:8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>
      <c r="A17" s="63" t="s">
        <v>223</v>
      </c>
      <c r="B17" s="60"/>
      <c r="C17" s="60"/>
      <c r="D17" s="60"/>
      <c r="E17" s="60"/>
      <c r="F17" s="60"/>
      <c r="G17" s="60"/>
    </row>
    <row r="18" spans="1:7">
      <c r="A18" s="63" t="s">
        <v>224</v>
      </c>
      <c r="B18" s="60"/>
      <c r="C18" s="60"/>
      <c r="D18" s="60"/>
      <c r="E18" s="60"/>
      <c r="F18" s="60"/>
      <c r="G18" s="60"/>
    </row>
    <row r="19" spans="1:7">
      <c r="A19" s="63" t="s">
        <v>225</v>
      </c>
      <c r="B19" s="60"/>
      <c r="C19" s="60"/>
      <c r="D19" s="60"/>
      <c r="E19" s="60"/>
      <c r="F19" s="60"/>
      <c r="G19" s="60"/>
    </row>
    <row r="20" spans="1:7">
      <c r="A20" s="63" t="s">
        <v>226</v>
      </c>
      <c r="B20" s="60"/>
      <c r="C20" s="60"/>
      <c r="D20" s="60"/>
      <c r="E20" s="60"/>
      <c r="F20" s="60"/>
      <c r="G20" s="60"/>
    </row>
    <row r="21" spans="1:7">
      <c r="A21" s="63" t="s">
        <v>227</v>
      </c>
      <c r="B21" s="60"/>
      <c r="C21" s="60"/>
      <c r="D21" s="60"/>
      <c r="E21" s="60"/>
      <c r="F21" s="60"/>
      <c r="G21" s="60"/>
    </row>
    <row r="22" spans="1:7">
      <c r="A22" s="63" t="s">
        <v>228</v>
      </c>
      <c r="B22" s="60"/>
      <c r="C22" s="60"/>
      <c r="D22" s="60"/>
      <c r="E22" s="60"/>
      <c r="F22" s="60"/>
      <c r="G22" s="60"/>
    </row>
    <row r="23" spans="1:7">
      <c r="A23" s="63" t="s">
        <v>229</v>
      </c>
      <c r="B23" s="60"/>
      <c r="C23" s="60"/>
      <c r="D23" s="60"/>
      <c r="E23" s="60"/>
      <c r="F23" s="60"/>
      <c r="G23" s="60"/>
    </row>
    <row r="24" spans="1:7">
      <c r="A24" s="63" t="s">
        <v>230</v>
      </c>
      <c r="B24" s="60"/>
      <c r="C24" s="60"/>
      <c r="D24" s="60"/>
      <c r="E24" s="60"/>
      <c r="F24" s="60"/>
      <c r="G24" s="60"/>
    </row>
    <row r="25" spans="1:7">
      <c r="A25" s="63" t="s">
        <v>231</v>
      </c>
      <c r="B25" s="60"/>
      <c r="C25" s="60"/>
      <c r="D25" s="60"/>
      <c r="E25" s="60"/>
      <c r="F25" s="60"/>
      <c r="G25" s="60"/>
    </row>
    <row r="26" spans="1:7">
      <c r="A26" s="63" t="s">
        <v>232</v>
      </c>
      <c r="B26" s="60"/>
      <c r="C26" s="60"/>
      <c r="D26" s="60"/>
      <c r="E26" s="60"/>
      <c r="F26" s="60"/>
      <c r="G26" s="60"/>
    </row>
    <row r="27" spans="1:7">
      <c r="A27" s="63" t="s">
        <v>233</v>
      </c>
      <c r="B27" s="60"/>
      <c r="C27" s="60"/>
      <c r="D27" s="60"/>
      <c r="E27" s="60"/>
      <c r="F27" s="60"/>
      <c r="G27" s="60"/>
    </row>
    <row r="28" spans="1:7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>
      <c r="A29" s="63" t="s">
        <v>235</v>
      </c>
      <c r="B29" s="60"/>
      <c r="C29" s="60"/>
      <c r="D29" s="60"/>
      <c r="E29" s="60"/>
      <c r="F29" s="60"/>
      <c r="G29" s="60"/>
    </row>
    <row r="30" spans="1:7">
      <c r="A30" s="63" t="s">
        <v>236</v>
      </c>
      <c r="B30" s="60"/>
      <c r="C30" s="60"/>
      <c r="D30" s="60"/>
      <c r="E30" s="60"/>
      <c r="F30" s="60"/>
      <c r="G30" s="60"/>
    </row>
    <row r="31" spans="1:7">
      <c r="A31" s="63" t="s">
        <v>237</v>
      </c>
      <c r="B31" s="60"/>
      <c r="C31" s="60"/>
      <c r="D31" s="60"/>
      <c r="E31" s="60"/>
      <c r="F31" s="60"/>
      <c r="G31" s="60"/>
    </row>
    <row r="32" spans="1:7">
      <c r="A32" s="63" t="s">
        <v>238</v>
      </c>
      <c r="B32" s="60"/>
      <c r="C32" s="60"/>
      <c r="D32" s="60"/>
      <c r="E32" s="60"/>
      <c r="F32" s="60"/>
      <c r="G32" s="60"/>
    </row>
    <row r="33" spans="1:8">
      <c r="A33" s="63" t="s">
        <v>239</v>
      </c>
      <c r="B33" s="60"/>
      <c r="C33" s="60"/>
      <c r="D33" s="60"/>
      <c r="E33" s="60"/>
      <c r="F33" s="60"/>
      <c r="G33" s="60"/>
    </row>
    <row r="34" spans="1:8">
      <c r="A34" s="53" t="s">
        <v>240</v>
      </c>
      <c r="B34" s="60"/>
      <c r="C34" s="60"/>
      <c r="D34" s="60"/>
      <c r="E34" s="60"/>
      <c r="F34" s="60"/>
      <c r="G34" s="60"/>
    </row>
    <row r="35" spans="1:8">
      <c r="A35" s="53" t="s">
        <v>241</v>
      </c>
      <c r="B35" s="60"/>
      <c r="C35" s="60"/>
      <c r="D35" s="60"/>
      <c r="E35" s="60"/>
      <c r="F35" s="60"/>
      <c r="G35" s="60"/>
    </row>
    <row r="36" spans="1:8">
      <c r="A36" s="63" t="s">
        <v>242</v>
      </c>
      <c r="B36" s="60"/>
      <c r="C36" s="60"/>
      <c r="D36" s="60"/>
      <c r="E36" s="60"/>
      <c r="F36" s="60"/>
      <c r="G36" s="60"/>
    </row>
    <row r="37" spans="1:8">
      <c r="A37" s="53" t="s">
        <v>243</v>
      </c>
      <c r="B37" s="60"/>
      <c r="C37" s="60"/>
      <c r="D37" s="60"/>
      <c r="E37" s="60"/>
      <c r="F37" s="60"/>
      <c r="G37" s="60"/>
    </row>
    <row r="38" spans="1:8">
      <c r="A38" s="63" t="s">
        <v>244</v>
      </c>
      <c r="B38" s="60"/>
      <c r="C38" s="60"/>
      <c r="D38" s="60"/>
      <c r="E38" s="60"/>
      <c r="F38" s="60"/>
      <c r="G38" s="60"/>
    </row>
    <row r="39" spans="1:8">
      <c r="A39" s="63" t="s">
        <v>245</v>
      </c>
      <c r="B39" s="60"/>
      <c r="C39" s="60"/>
      <c r="D39" s="60"/>
      <c r="E39" s="60"/>
      <c r="F39" s="60"/>
      <c r="G39" s="60"/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61">
        <f>SUM(B9,B10,B11,B12,B13,B14,B15,B16,B28,B34,B35,B37)</f>
        <v>0</v>
      </c>
      <c r="C41" s="61">
        <f t="shared" ref="C41:E41" si="2">SUM(C9,C10,C11,C12,C13,C14,C15,C16,C28,C34,C35,C37)</f>
        <v>0</v>
      </c>
      <c r="D41" s="61">
        <f t="shared" si="2"/>
        <v>0</v>
      </c>
      <c r="E41" s="61">
        <f t="shared" si="2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/>
      <c r="C45" s="60"/>
      <c r="D45" s="60"/>
      <c r="E45" s="60"/>
      <c r="F45" s="60"/>
      <c r="G45" s="60"/>
    </row>
    <row r="46" spans="1:8">
      <c r="A46" s="69" t="s">
        <v>249</v>
      </c>
      <c r="B46" s="60"/>
      <c r="C46" s="60"/>
      <c r="D46" s="60"/>
      <c r="E46" s="60"/>
      <c r="F46" s="60"/>
      <c r="G46" s="60"/>
    </row>
    <row r="47" spans="1:8">
      <c r="A47" s="69" t="s">
        <v>250</v>
      </c>
      <c r="B47" s="60"/>
      <c r="C47" s="60"/>
      <c r="D47" s="60"/>
      <c r="E47" s="60"/>
      <c r="F47" s="60"/>
      <c r="G47" s="60"/>
    </row>
    <row r="48" spans="1:8">
      <c r="A48" s="69" t="s">
        <v>251</v>
      </c>
      <c r="B48" s="60"/>
      <c r="C48" s="60"/>
      <c r="D48" s="60"/>
      <c r="E48" s="60"/>
      <c r="F48" s="60"/>
      <c r="G48" s="60"/>
    </row>
    <row r="49" spans="1:7" ht="28.8">
      <c r="A49" s="69" t="s">
        <v>252</v>
      </c>
      <c r="B49" s="60"/>
      <c r="C49" s="60"/>
      <c r="D49" s="60"/>
      <c r="E49" s="60"/>
      <c r="F49" s="60"/>
      <c r="G49" s="60"/>
    </row>
    <row r="50" spans="1:7">
      <c r="A50" s="69" t="s">
        <v>253</v>
      </c>
      <c r="B50" s="60"/>
      <c r="C50" s="60"/>
      <c r="D50" s="60"/>
      <c r="E50" s="60"/>
      <c r="F50" s="60"/>
      <c r="G50" s="60"/>
    </row>
    <row r="51" spans="1:7">
      <c r="A51" s="69" t="s">
        <v>254</v>
      </c>
      <c r="B51" s="60"/>
      <c r="C51" s="60"/>
      <c r="D51" s="60"/>
      <c r="E51" s="60"/>
      <c r="F51" s="60"/>
      <c r="G51" s="60"/>
    </row>
    <row r="52" spans="1:7">
      <c r="A52" s="48" t="s">
        <v>255</v>
      </c>
      <c r="B52" s="60"/>
      <c r="C52" s="60"/>
      <c r="D52" s="60"/>
      <c r="E52" s="60"/>
      <c r="F52" s="60"/>
      <c r="G52" s="60"/>
    </row>
    <row r="53" spans="1:7">
      <c r="A53" s="63" t="s">
        <v>256</v>
      </c>
      <c r="B53" s="60"/>
      <c r="C53" s="60"/>
      <c r="D53" s="60"/>
      <c r="E53" s="60"/>
      <c r="F53" s="60"/>
      <c r="G53" s="60"/>
    </row>
    <row r="54" spans="1:7">
      <c r="A54" s="53" t="s">
        <v>257</v>
      </c>
      <c r="B54" s="60"/>
      <c r="C54" s="60"/>
      <c r="D54" s="60"/>
      <c r="E54" s="60"/>
      <c r="F54" s="60"/>
      <c r="G54" s="60"/>
    </row>
    <row r="55" spans="1:7">
      <c r="A55" s="48" t="s">
        <v>258</v>
      </c>
      <c r="B55" s="60"/>
      <c r="C55" s="60"/>
      <c r="D55" s="60"/>
      <c r="E55" s="60"/>
      <c r="F55" s="60"/>
      <c r="G55" s="60"/>
    </row>
    <row r="56" spans="1:7">
      <c r="A56" s="69" t="s">
        <v>259</v>
      </c>
      <c r="B56" s="60"/>
      <c r="C56" s="60"/>
      <c r="D56" s="60"/>
      <c r="E56" s="60"/>
      <c r="F56" s="60"/>
      <c r="G56" s="60"/>
    </row>
    <row r="57" spans="1:7">
      <c r="A57" s="69" t="s">
        <v>260</v>
      </c>
      <c r="B57" s="60"/>
      <c r="C57" s="60"/>
      <c r="D57" s="60"/>
      <c r="E57" s="60"/>
      <c r="F57" s="60"/>
      <c r="G57" s="60"/>
    </row>
    <row r="58" spans="1:7">
      <c r="A58" s="48" t="s">
        <v>261</v>
      </c>
      <c r="B58" s="60"/>
      <c r="C58" s="60"/>
      <c r="D58" s="60"/>
      <c r="E58" s="60"/>
      <c r="F58" s="60"/>
      <c r="G58" s="60"/>
    </row>
    <row r="59" spans="1:7">
      <c r="A59" s="53" t="s">
        <v>262</v>
      </c>
      <c r="B59" s="60"/>
      <c r="C59" s="60"/>
      <c r="D59" s="60"/>
      <c r="E59" s="60"/>
      <c r="F59" s="60"/>
      <c r="G59" s="60"/>
    </row>
    <row r="60" spans="1:7">
      <c r="A60" s="69" t="s">
        <v>263</v>
      </c>
      <c r="B60" s="60"/>
      <c r="C60" s="60"/>
      <c r="D60" s="60"/>
      <c r="E60" s="60"/>
      <c r="F60" s="60"/>
      <c r="G60" s="60"/>
    </row>
    <row r="61" spans="1:7">
      <c r="A61" s="69" t="s">
        <v>264</v>
      </c>
      <c r="B61" s="60"/>
      <c r="C61" s="60"/>
      <c r="D61" s="60"/>
      <c r="E61" s="60"/>
      <c r="F61" s="60"/>
      <c r="G61" s="60"/>
    </row>
    <row r="62" spans="1:7">
      <c r="A62" s="53" t="s">
        <v>265</v>
      </c>
      <c r="B62" s="60"/>
      <c r="C62" s="60"/>
      <c r="D62" s="60"/>
      <c r="E62" s="60"/>
      <c r="F62" s="60"/>
      <c r="G62" s="60"/>
    </row>
    <row r="63" spans="1:7">
      <c r="A63" s="53" t="s">
        <v>266</v>
      </c>
      <c r="B63" s="60"/>
      <c r="C63" s="60"/>
      <c r="D63" s="60"/>
      <c r="E63" s="60"/>
      <c r="F63" s="60"/>
      <c r="G63" s="60"/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>B45+B54+B59+B62+B63</f>
        <v>0</v>
      </c>
      <c r="C65" s="61">
        <f t="shared" ref="C65:G65" si="3">C45+C54+C59+C62+C63</f>
        <v>0</v>
      </c>
      <c r="D65" s="61">
        <f t="shared" si="3"/>
        <v>0</v>
      </c>
      <c r="E65" s="61">
        <f t="shared" si="3"/>
        <v>0</v>
      </c>
      <c r="F65" s="61">
        <f t="shared" si="3"/>
        <v>0</v>
      </c>
      <c r="G65" s="61">
        <f t="shared" si="3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0</v>
      </c>
      <c r="C67" s="61">
        <f t="shared" ref="C67:G67" si="4">C68</f>
        <v>700000</v>
      </c>
      <c r="D67" s="61">
        <f t="shared" si="4"/>
        <v>700000</v>
      </c>
      <c r="E67" s="61">
        <f t="shared" si="4"/>
        <v>664610.59</v>
      </c>
      <c r="F67" s="61">
        <f t="shared" si="4"/>
        <v>664610.59</v>
      </c>
      <c r="G67" s="61">
        <f t="shared" si="4"/>
        <v>664610.59</v>
      </c>
    </row>
    <row r="68" spans="1:7">
      <c r="A68" s="53" t="s">
        <v>269</v>
      </c>
      <c r="B68" s="151">
        <v>0</v>
      </c>
      <c r="C68" s="151">
        <v>700000</v>
      </c>
      <c r="D68" s="151">
        <v>700000</v>
      </c>
      <c r="E68" s="151">
        <v>664610.59</v>
      </c>
      <c r="F68" s="151">
        <v>664610.59</v>
      </c>
      <c r="G68" s="151">
        <v>664610.59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0</v>
      </c>
      <c r="C70" s="61">
        <f t="shared" ref="C70:G70" si="5">C41+C65+C67</f>
        <v>700000</v>
      </c>
      <c r="D70" s="61">
        <f t="shared" si="5"/>
        <v>700000</v>
      </c>
      <c r="E70" s="61">
        <f t="shared" si="5"/>
        <v>664610.59</v>
      </c>
      <c r="F70" s="61">
        <f t="shared" si="5"/>
        <v>664610.59</v>
      </c>
      <c r="G70" s="61">
        <f t="shared" si="5"/>
        <v>664610.59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30" t="s">
        <v>272</v>
      </c>
      <c r="B73" s="152">
        <v>0</v>
      </c>
      <c r="C73" s="152">
        <v>700000</v>
      </c>
      <c r="D73" s="152">
        <v>700000</v>
      </c>
      <c r="E73" s="152">
        <v>664610.59</v>
      </c>
      <c r="F73" s="152">
        <v>664610.59</v>
      </c>
      <c r="G73" s="152">
        <v>664610.59</v>
      </c>
    </row>
    <row r="74" spans="1:7">
      <c r="A74" s="130" t="s">
        <v>273</v>
      </c>
      <c r="B74" s="152">
        <v>0</v>
      </c>
      <c r="C74" s="152">
        <v>0</v>
      </c>
      <c r="D74" s="152">
        <v>0</v>
      </c>
      <c r="E74" s="152">
        <v>0</v>
      </c>
      <c r="F74" s="152">
        <v>0</v>
      </c>
      <c r="G74" s="152">
        <v>0</v>
      </c>
    </row>
    <row r="75" spans="1:7">
      <c r="A75" s="120" t="s">
        <v>274</v>
      </c>
      <c r="B75" s="61">
        <f>B73+B74</f>
        <v>0</v>
      </c>
      <c r="C75" s="61">
        <f t="shared" ref="C75:G75" si="6">C73+C74</f>
        <v>700000</v>
      </c>
      <c r="D75" s="61">
        <f t="shared" si="6"/>
        <v>700000</v>
      </c>
      <c r="E75" s="61">
        <f t="shared" si="6"/>
        <v>664610.59</v>
      </c>
      <c r="F75" s="61">
        <f t="shared" si="6"/>
        <v>664610.59</v>
      </c>
      <c r="G75" s="61">
        <f t="shared" si="6"/>
        <v>664610.59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700000</v>
      </c>
      <c r="R57">
        <f>'Formato 5'!D67</f>
        <v>700000</v>
      </c>
      <c r="S57">
        <f>'Formato 5'!E67</f>
        <v>664610.59</v>
      </c>
      <c r="T57">
        <f>'Formato 5'!F67</f>
        <v>664610.59</v>
      </c>
      <c r="U57">
        <f>'Formato 5'!G67</f>
        <v>664610.59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700000</v>
      </c>
      <c r="R58">
        <f>'Formato 5'!D68</f>
        <v>700000</v>
      </c>
      <c r="S58">
        <f>'Formato 5'!E68</f>
        <v>664610.59</v>
      </c>
      <c r="T58">
        <f>'Formato 5'!F68</f>
        <v>664610.59</v>
      </c>
      <c r="U58">
        <f>'Formato 5'!G68</f>
        <v>664610.59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700000</v>
      </c>
      <c r="R60">
        <f>'Formato 5'!D73</f>
        <v>700000</v>
      </c>
      <c r="S60">
        <f>'Formato 5'!E73</f>
        <v>664610.59</v>
      </c>
      <c r="T60">
        <f>'Formato 5'!F73</f>
        <v>664610.59</v>
      </c>
      <c r="U60">
        <f>'Formato 5'!G73</f>
        <v>664610.59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700000</v>
      </c>
      <c r="R62">
        <f>'Formato 5'!D75</f>
        <v>700000</v>
      </c>
      <c r="S62">
        <f>'Formato 5'!E75</f>
        <v>664610.59</v>
      </c>
      <c r="T62">
        <f>'Formato 5'!F75</f>
        <v>664610.59</v>
      </c>
      <c r="U62">
        <f>'Formato 5'!G75</f>
        <v>664610.59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B151" sqref="B151:G157"/>
    </sheetView>
  </sheetViews>
  <sheetFormatPr baseColWidth="10" defaultRowHeight="14.4" zeroHeight="1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>
      <c r="A1" s="187" t="s">
        <v>3285</v>
      </c>
      <c r="B1" s="186"/>
      <c r="C1" s="186"/>
      <c r="D1" s="186"/>
      <c r="E1" s="186"/>
      <c r="F1" s="186"/>
      <c r="G1" s="186"/>
    </row>
    <row r="2" spans="1:7">
      <c r="A2" s="190" t="str">
        <f>ENTE_PUBLICO_A</f>
        <v>SISTEMA PARA EL DESARROLLO INTEGRAL DE LA FAMILIA DEL MUNICIPIO DE SANTA CATARINA, GUANAJUATO, Gobierno del Estado de Guanajuato (a)</v>
      </c>
      <c r="B2" s="190"/>
      <c r="C2" s="190"/>
      <c r="D2" s="190"/>
      <c r="E2" s="190"/>
      <c r="F2" s="190"/>
      <c r="G2" s="190"/>
    </row>
    <row r="3" spans="1:7">
      <c r="A3" s="191" t="s">
        <v>277</v>
      </c>
      <c r="B3" s="191"/>
      <c r="C3" s="191"/>
      <c r="D3" s="191"/>
      <c r="E3" s="191"/>
      <c r="F3" s="191"/>
      <c r="G3" s="191"/>
    </row>
    <row r="4" spans="1:7">
      <c r="A4" s="191" t="s">
        <v>278</v>
      </c>
      <c r="B4" s="191"/>
      <c r="C4" s="191"/>
      <c r="D4" s="191"/>
      <c r="E4" s="191"/>
      <c r="F4" s="191"/>
      <c r="G4" s="191"/>
    </row>
    <row r="5" spans="1:7">
      <c r="A5" s="192" t="str">
        <f>TRIMESTRE</f>
        <v>Del 1 de enero al 31 de diciembre de 2019 (b)</v>
      </c>
      <c r="B5" s="192"/>
      <c r="C5" s="192"/>
      <c r="D5" s="192"/>
      <c r="E5" s="192"/>
      <c r="F5" s="192"/>
      <c r="G5" s="192"/>
    </row>
    <row r="6" spans="1:7">
      <c r="A6" s="184" t="s">
        <v>118</v>
      </c>
      <c r="B6" s="184"/>
      <c r="C6" s="184"/>
      <c r="D6" s="184"/>
      <c r="E6" s="184"/>
      <c r="F6" s="184"/>
      <c r="G6" s="184"/>
    </row>
    <row r="7" spans="1:7" ht="15" customHeight="1">
      <c r="A7" s="188" t="s">
        <v>0</v>
      </c>
      <c r="B7" s="188" t="s">
        <v>279</v>
      </c>
      <c r="C7" s="188"/>
      <c r="D7" s="188"/>
      <c r="E7" s="188"/>
      <c r="F7" s="188"/>
      <c r="G7" s="189" t="s">
        <v>280</v>
      </c>
    </row>
    <row r="8" spans="1:7" ht="28.8">
      <c r="A8" s="188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8"/>
    </row>
    <row r="9" spans="1:7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700005</v>
      </c>
      <c r="D9" s="79">
        <f t="shared" si="0"/>
        <v>700000</v>
      </c>
      <c r="E9" s="79">
        <f t="shared" si="0"/>
        <v>664610.58999999985</v>
      </c>
      <c r="F9" s="79">
        <f t="shared" si="0"/>
        <v>638533.8899999999</v>
      </c>
      <c r="G9" s="79">
        <f t="shared" si="0"/>
        <v>35389.409999999989</v>
      </c>
    </row>
    <row r="10" spans="1:7">
      <c r="A10" s="83" t="s">
        <v>286</v>
      </c>
      <c r="B10" s="80">
        <f>SUM(B11:B17)</f>
        <v>0</v>
      </c>
      <c r="C10" s="80">
        <f t="shared" ref="C10:F10" si="1">SUM(C11:C17)</f>
        <v>99289.2</v>
      </c>
      <c r="D10" s="80">
        <f t="shared" si="1"/>
        <v>99289.2</v>
      </c>
      <c r="E10" s="80">
        <f t="shared" si="1"/>
        <v>86138.65</v>
      </c>
      <c r="F10" s="80">
        <f t="shared" si="1"/>
        <v>66428.95</v>
      </c>
      <c r="G10" s="80">
        <f>SUM(G11:G17)</f>
        <v>13150.549999999996</v>
      </c>
    </row>
    <row r="11" spans="1:7">
      <c r="A11" s="84" t="s">
        <v>287</v>
      </c>
      <c r="B11" s="153">
        <v>0</v>
      </c>
      <c r="C11" s="153">
        <v>48326</v>
      </c>
      <c r="D11" s="153">
        <v>48326</v>
      </c>
      <c r="E11" s="153">
        <v>38780</v>
      </c>
      <c r="F11" s="153">
        <v>38780</v>
      </c>
      <c r="G11" s="153">
        <v>9546</v>
      </c>
    </row>
    <row r="12" spans="1:7">
      <c r="A12" s="84" t="s">
        <v>288</v>
      </c>
      <c r="B12" s="153">
        <v>0</v>
      </c>
      <c r="C12" s="153">
        <v>33524.699999999997</v>
      </c>
      <c r="D12" s="153">
        <v>33524.699999999997</v>
      </c>
      <c r="E12" s="153">
        <v>29920.15</v>
      </c>
      <c r="F12" s="153">
        <v>25448.95</v>
      </c>
      <c r="G12" s="153">
        <v>3604.5499999999956</v>
      </c>
    </row>
    <row r="13" spans="1:7" ht="14.25" customHeight="1">
      <c r="A13" s="84" t="s">
        <v>289</v>
      </c>
      <c r="B13" s="153"/>
      <c r="C13" s="153"/>
      <c r="D13" s="153">
        <v>0</v>
      </c>
      <c r="E13" s="153"/>
      <c r="F13" s="153"/>
      <c r="G13" s="153">
        <v>0</v>
      </c>
    </row>
    <row r="14" spans="1:7" ht="14.25" customHeight="1">
      <c r="A14" s="84" t="s">
        <v>290</v>
      </c>
      <c r="B14" s="153">
        <v>0</v>
      </c>
      <c r="C14" s="153">
        <v>17438.5</v>
      </c>
      <c r="D14" s="153">
        <v>17438.5</v>
      </c>
      <c r="E14" s="153">
        <v>17438.5</v>
      </c>
      <c r="F14" s="153">
        <v>2200</v>
      </c>
      <c r="G14" s="153">
        <v>0</v>
      </c>
    </row>
    <row r="15" spans="1:7">
      <c r="A15" s="84" t="s">
        <v>291</v>
      </c>
      <c r="B15" s="80"/>
      <c r="C15" s="80"/>
      <c r="D15" s="80"/>
      <c r="E15" s="80"/>
      <c r="F15" s="80"/>
      <c r="G15" s="80">
        <f t="shared" ref="G15:G17" si="2">D15-E15</f>
        <v>0</v>
      </c>
    </row>
    <row r="16" spans="1:7">
      <c r="A16" s="84" t="s">
        <v>292</v>
      </c>
      <c r="B16" s="80"/>
      <c r="C16" s="80"/>
      <c r="D16" s="80"/>
      <c r="E16" s="80"/>
      <c r="F16" s="80"/>
      <c r="G16" s="80">
        <f t="shared" si="2"/>
        <v>0</v>
      </c>
    </row>
    <row r="17" spans="1:7">
      <c r="A17" s="84" t="s">
        <v>293</v>
      </c>
      <c r="B17" s="80"/>
      <c r="C17" s="80"/>
      <c r="D17" s="80"/>
      <c r="E17" s="80"/>
      <c r="F17" s="80"/>
      <c r="G17" s="80">
        <f t="shared" si="2"/>
        <v>0</v>
      </c>
    </row>
    <row r="18" spans="1:7">
      <c r="A18" s="83" t="s">
        <v>294</v>
      </c>
      <c r="B18" s="80">
        <f>SUM(B19:B27)</f>
        <v>0</v>
      </c>
      <c r="C18" s="80">
        <f t="shared" ref="C18:F18" si="3">SUM(C19:C27)</f>
        <v>96048.77</v>
      </c>
      <c r="D18" s="80">
        <f t="shared" si="3"/>
        <v>96048.77</v>
      </c>
      <c r="E18" s="80">
        <f t="shared" si="3"/>
        <v>87266.11</v>
      </c>
      <c r="F18" s="80">
        <f t="shared" si="3"/>
        <v>87266.11</v>
      </c>
      <c r="G18" s="80">
        <f>SUM(G19:G27)</f>
        <v>8782.659999999998</v>
      </c>
    </row>
    <row r="19" spans="1:7">
      <c r="A19" s="84" t="s">
        <v>295</v>
      </c>
      <c r="B19" s="154">
        <v>0</v>
      </c>
      <c r="C19" s="154">
        <v>45324.2</v>
      </c>
      <c r="D19" s="154">
        <v>45324.2</v>
      </c>
      <c r="E19" s="154">
        <v>43754.2</v>
      </c>
      <c r="F19" s="154">
        <v>43754.2</v>
      </c>
      <c r="G19" s="154">
        <v>1570</v>
      </c>
    </row>
    <row r="20" spans="1:7">
      <c r="A20" s="84" t="s">
        <v>296</v>
      </c>
      <c r="B20" s="154">
        <v>0</v>
      </c>
      <c r="C20" s="154">
        <v>45000</v>
      </c>
      <c r="D20" s="154">
        <v>45000</v>
      </c>
      <c r="E20" s="154">
        <v>40090.83</v>
      </c>
      <c r="F20" s="154">
        <v>40090.83</v>
      </c>
      <c r="G20" s="154">
        <v>4909.1699999999983</v>
      </c>
    </row>
    <row r="21" spans="1:7">
      <c r="A21" s="84" t="s">
        <v>297</v>
      </c>
      <c r="B21" s="154"/>
      <c r="C21" s="154"/>
      <c r="D21" s="154">
        <v>0</v>
      </c>
      <c r="E21" s="154"/>
      <c r="F21" s="154"/>
      <c r="G21" s="154">
        <v>0</v>
      </c>
    </row>
    <row r="22" spans="1:7">
      <c r="A22" s="84" t="s">
        <v>298</v>
      </c>
      <c r="B22" s="154">
        <v>0</v>
      </c>
      <c r="C22" s="154">
        <v>4040</v>
      </c>
      <c r="D22" s="154">
        <v>4040</v>
      </c>
      <c r="E22" s="154">
        <v>2435.58</v>
      </c>
      <c r="F22" s="154">
        <v>2435.58</v>
      </c>
      <c r="G22" s="154">
        <v>1604.42</v>
      </c>
    </row>
    <row r="23" spans="1:7">
      <c r="A23" s="84" t="s">
        <v>299</v>
      </c>
      <c r="B23" s="80"/>
      <c r="C23" s="80"/>
      <c r="D23" s="80"/>
      <c r="E23" s="80"/>
      <c r="F23" s="80"/>
      <c r="G23" s="80"/>
    </row>
    <row r="24" spans="1:7">
      <c r="A24" s="84" t="s">
        <v>300</v>
      </c>
      <c r="B24" s="80"/>
      <c r="C24" s="80"/>
      <c r="D24" s="80"/>
      <c r="E24" s="80"/>
      <c r="F24" s="80"/>
      <c r="G24" s="80"/>
    </row>
    <row r="25" spans="1:7">
      <c r="A25" s="84" t="s">
        <v>301</v>
      </c>
      <c r="B25" s="80"/>
      <c r="C25" s="80"/>
      <c r="D25" s="80"/>
      <c r="E25" s="80"/>
      <c r="F25" s="80"/>
      <c r="G25" s="80"/>
    </row>
    <row r="26" spans="1:7">
      <c r="A26" s="84" t="s">
        <v>302</v>
      </c>
      <c r="B26" s="80"/>
      <c r="C26" s="80"/>
      <c r="D26" s="80"/>
      <c r="E26" s="80"/>
      <c r="F26" s="80"/>
      <c r="G26" s="80"/>
    </row>
    <row r="27" spans="1:7">
      <c r="A27" s="84" t="s">
        <v>303</v>
      </c>
      <c r="B27" s="155">
        <v>0</v>
      </c>
      <c r="C27" s="155">
        <v>1684.57</v>
      </c>
      <c r="D27" s="155">
        <v>1684.57</v>
      </c>
      <c r="E27" s="155">
        <v>985.5</v>
      </c>
      <c r="F27" s="155">
        <v>985.5</v>
      </c>
      <c r="G27" s="155">
        <v>699.06999999999994</v>
      </c>
    </row>
    <row r="28" spans="1:7">
      <c r="A28" s="83" t="s">
        <v>304</v>
      </c>
      <c r="B28" s="80">
        <f>SUM(B29:B37)</f>
        <v>0</v>
      </c>
      <c r="C28" s="80">
        <f t="shared" ref="C28:G28" si="4">SUM(C29:C37)</f>
        <v>412204.33999999997</v>
      </c>
      <c r="D28" s="80">
        <f t="shared" si="4"/>
        <v>412204.33999999997</v>
      </c>
      <c r="E28" s="80">
        <f t="shared" si="4"/>
        <v>398748.13999999996</v>
      </c>
      <c r="F28" s="80">
        <f t="shared" si="4"/>
        <v>392381.13999999996</v>
      </c>
      <c r="G28" s="80">
        <f t="shared" si="4"/>
        <v>13456.2</v>
      </c>
    </row>
    <row r="29" spans="1:7">
      <c r="A29" s="84" t="s">
        <v>305</v>
      </c>
      <c r="B29" s="156">
        <v>0</v>
      </c>
      <c r="C29" s="156">
        <v>56621.13</v>
      </c>
      <c r="D29" s="156">
        <v>56621.13</v>
      </c>
      <c r="E29" s="156">
        <v>47719.13</v>
      </c>
      <c r="F29" s="156">
        <v>44157.13</v>
      </c>
      <c r="G29" s="156">
        <v>8902</v>
      </c>
    </row>
    <row r="30" spans="1:7">
      <c r="A30" s="84" t="s">
        <v>306</v>
      </c>
      <c r="B30" s="156"/>
      <c r="C30" s="156"/>
      <c r="D30" s="156">
        <v>0</v>
      </c>
      <c r="E30" s="156"/>
      <c r="F30" s="156"/>
      <c r="G30" s="156">
        <v>0</v>
      </c>
    </row>
    <row r="31" spans="1:7">
      <c r="A31" s="84" t="s">
        <v>307</v>
      </c>
      <c r="B31" s="156">
        <v>0</v>
      </c>
      <c r="C31" s="156">
        <v>11519.4</v>
      </c>
      <c r="D31" s="156">
        <v>11519.4</v>
      </c>
      <c r="E31" s="156">
        <v>11170.4</v>
      </c>
      <c r="F31" s="156">
        <v>11170.4</v>
      </c>
      <c r="G31" s="156">
        <v>349</v>
      </c>
    </row>
    <row r="32" spans="1:7">
      <c r="A32" s="84" t="s">
        <v>308</v>
      </c>
      <c r="B32" s="156">
        <v>0</v>
      </c>
      <c r="C32" s="156">
        <v>35067.82</v>
      </c>
      <c r="D32" s="156">
        <v>35067.82</v>
      </c>
      <c r="E32" s="156">
        <v>30864.62</v>
      </c>
      <c r="F32" s="156">
        <v>30864.62</v>
      </c>
      <c r="G32" s="156">
        <v>4203.2000000000007</v>
      </c>
    </row>
    <row r="33" spans="1:7">
      <c r="A33" s="84" t="s">
        <v>309</v>
      </c>
      <c r="B33" s="156">
        <v>0</v>
      </c>
      <c r="C33" s="156">
        <v>65616.22</v>
      </c>
      <c r="D33" s="156">
        <v>65616.22</v>
      </c>
      <c r="E33" s="156">
        <v>65616.22</v>
      </c>
      <c r="F33" s="156">
        <v>65616.22</v>
      </c>
      <c r="G33" s="156">
        <v>0</v>
      </c>
    </row>
    <row r="34" spans="1:7">
      <c r="A34" s="84" t="s">
        <v>310</v>
      </c>
      <c r="B34" s="156"/>
      <c r="C34" s="156"/>
      <c r="D34" s="156">
        <v>0</v>
      </c>
      <c r="E34" s="156"/>
      <c r="F34" s="156"/>
      <c r="G34" s="156">
        <v>0</v>
      </c>
    </row>
    <row r="35" spans="1:7">
      <c r="A35" s="84" t="s">
        <v>311</v>
      </c>
      <c r="B35" s="156">
        <v>0</v>
      </c>
      <c r="C35" s="156">
        <v>112440</v>
      </c>
      <c r="D35" s="156">
        <v>112440</v>
      </c>
      <c r="E35" s="156">
        <v>112440</v>
      </c>
      <c r="F35" s="156">
        <v>112440</v>
      </c>
      <c r="G35" s="156">
        <v>0</v>
      </c>
    </row>
    <row r="36" spans="1:7">
      <c r="A36" s="84" t="s">
        <v>312</v>
      </c>
      <c r="B36" s="156">
        <v>0</v>
      </c>
      <c r="C36" s="156">
        <v>97834.98</v>
      </c>
      <c r="D36" s="156">
        <v>97834.98</v>
      </c>
      <c r="E36" s="156">
        <v>97834.98</v>
      </c>
      <c r="F36" s="156">
        <v>97834.98</v>
      </c>
      <c r="G36" s="156">
        <v>0</v>
      </c>
    </row>
    <row r="37" spans="1:7">
      <c r="A37" s="84" t="s">
        <v>313</v>
      </c>
      <c r="B37" s="156">
        <v>0</v>
      </c>
      <c r="C37" s="156">
        <v>33104.79</v>
      </c>
      <c r="D37" s="156">
        <v>33104.79</v>
      </c>
      <c r="E37" s="156">
        <v>33102.79</v>
      </c>
      <c r="F37" s="156">
        <v>30297.79</v>
      </c>
      <c r="G37" s="156">
        <v>2</v>
      </c>
    </row>
    <row r="38" spans="1:7">
      <c r="A38" s="83" t="s">
        <v>314</v>
      </c>
      <c r="B38" s="80">
        <f>SUM(B39:B47)</f>
        <v>0</v>
      </c>
      <c r="C38" s="80">
        <f t="shared" ref="C38:G38" si="5">SUM(C39:C47)</f>
        <v>20798.259999999998</v>
      </c>
      <c r="D38" s="80">
        <f t="shared" si="5"/>
        <v>20798.259999999998</v>
      </c>
      <c r="E38" s="80">
        <f t="shared" si="5"/>
        <v>20798.259999999998</v>
      </c>
      <c r="F38" s="80">
        <f t="shared" si="5"/>
        <v>20798.259999999998</v>
      </c>
      <c r="G38" s="80">
        <f t="shared" si="5"/>
        <v>0</v>
      </c>
    </row>
    <row r="39" spans="1:7">
      <c r="A39" s="84" t="s">
        <v>315</v>
      </c>
      <c r="B39" s="80"/>
      <c r="C39" s="80"/>
      <c r="D39" s="80"/>
      <c r="E39" s="80"/>
      <c r="F39" s="80"/>
      <c r="G39" s="80"/>
    </row>
    <row r="40" spans="1:7">
      <c r="A40" s="84" t="s">
        <v>316</v>
      </c>
      <c r="B40" s="80"/>
      <c r="C40" s="80"/>
      <c r="D40" s="80"/>
      <c r="E40" s="80"/>
      <c r="F40" s="80"/>
      <c r="G40" s="80"/>
    </row>
    <row r="41" spans="1:7">
      <c r="A41" s="84" t="s">
        <v>317</v>
      </c>
      <c r="B41" s="80"/>
      <c r="C41" s="80"/>
      <c r="D41" s="80"/>
      <c r="E41" s="80"/>
      <c r="F41" s="80"/>
      <c r="G41" s="80"/>
    </row>
    <row r="42" spans="1:7">
      <c r="A42" s="84" t="s">
        <v>318</v>
      </c>
      <c r="B42" s="157">
        <v>0</v>
      </c>
      <c r="C42" s="157">
        <v>20798.259999999998</v>
      </c>
      <c r="D42" s="157">
        <v>20798.259999999998</v>
      </c>
      <c r="E42" s="157">
        <v>20798.259999999998</v>
      </c>
      <c r="F42" s="157">
        <v>20798.259999999998</v>
      </c>
      <c r="G42" s="157">
        <v>0</v>
      </c>
    </row>
    <row r="43" spans="1:7">
      <c r="A43" s="84" t="s">
        <v>319</v>
      </c>
      <c r="B43" s="80"/>
      <c r="C43" s="80"/>
      <c r="D43" s="80"/>
      <c r="E43" s="80"/>
      <c r="F43" s="80"/>
      <c r="G43" s="80"/>
    </row>
    <row r="44" spans="1:7">
      <c r="A44" s="84" t="s">
        <v>320</v>
      </c>
      <c r="B44" s="80"/>
      <c r="C44" s="80"/>
      <c r="D44" s="80"/>
      <c r="E44" s="80"/>
      <c r="F44" s="80"/>
      <c r="G44" s="80"/>
    </row>
    <row r="45" spans="1:7">
      <c r="A45" s="84" t="s">
        <v>321</v>
      </c>
      <c r="B45" s="80"/>
      <c r="C45" s="80"/>
      <c r="D45" s="80"/>
      <c r="E45" s="80"/>
      <c r="F45" s="80"/>
      <c r="G45" s="80"/>
    </row>
    <row r="46" spans="1:7">
      <c r="A46" s="84" t="s">
        <v>322</v>
      </c>
      <c r="B46" s="80"/>
      <c r="C46" s="80"/>
      <c r="D46" s="80"/>
      <c r="E46" s="80"/>
      <c r="F46" s="80"/>
      <c r="G46" s="80"/>
    </row>
    <row r="47" spans="1:7">
      <c r="A47" s="84" t="s">
        <v>323</v>
      </c>
      <c r="B47" s="80"/>
      <c r="C47" s="80"/>
      <c r="D47" s="80"/>
      <c r="E47" s="80"/>
      <c r="F47" s="80"/>
      <c r="G47" s="80"/>
    </row>
    <row r="48" spans="1:7">
      <c r="A48" s="83" t="s">
        <v>324</v>
      </c>
      <c r="B48" s="80"/>
      <c r="C48" s="80">
        <f t="shared" ref="C48:G48" si="6">SUM(C49:C57)</f>
        <v>71664.429999999993</v>
      </c>
      <c r="D48" s="80">
        <f t="shared" si="6"/>
        <v>71659.429999999993</v>
      </c>
      <c r="E48" s="80">
        <f t="shared" si="6"/>
        <v>71659.429999999993</v>
      </c>
      <c r="F48" s="80">
        <f t="shared" si="6"/>
        <v>71659.429999999993</v>
      </c>
      <c r="G48" s="80">
        <f t="shared" si="6"/>
        <v>0</v>
      </c>
    </row>
    <row r="49" spans="1:7">
      <c r="A49" s="84" t="s">
        <v>325</v>
      </c>
      <c r="B49" s="80"/>
      <c r="C49" s="80">
        <v>1</v>
      </c>
      <c r="D49" s="80"/>
      <c r="E49" s="80"/>
      <c r="F49" s="80"/>
      <c r="G49" s="80"/>
    </row>
    <row r="50" spans="1:7">
      <c r="A50" s="84" t="s">
        <v>326</v>
      </c>
      <c r="B50" s="80"/>
      <c r="C50" s="80">
        <v>1</v>
      </c>
      <c r="D50" s="80"/>
      <c r="E50" s="80"/>
      <c r="F50" s="80"/>
      <c r="G50" s="80"/>
    </row>
    <row r="51" spans="1:7">
      <c r="A51" s="84" t="s">
        <v>327</v>
      </c>
      <c r="B51" s="80"/>
      <c r="C51" s="80">
        <v>1</v>
      </c>
      <c r="D51" s="80"/>
      <c r="E51" s="80"/>
      <c r="F51" s="80"/>
      <c r="G51" s="80"/>
    </row>
    <row r="52" spans="1:7">
      <c r="A52" s="84" t="s">
        <v>328</v>
      </c>
      <c r="B52" s="80"/>
      <c r="C52" s="80">
        <v>1</v>
      </c>
      <c r="D52" s="80"/>
      <c r="E52" s="80"/>
      <c r="F52" s="80"/>
      <c r="G52" s="80"/>
    </row>
    <row r="53" spans="1:7">
      <c r="A53" s="84" t="s">
        <v>329</v>
      </c>
      <c r="B53" s="80"/>
      <c r="C53" s="80">
        <v>1</v>
      </c>
      <c r="D53" s="80"/>
      <c r="E53" s="80"/>
      <c r="F53" s="80"/>
      <c r="G53" s="80"/>
    </row>
    <row r="54" spans="1:7">
      <c r="A54" s="84" t="s">
        <v>330</v>
      </c>
      <c r="B54" s="158">
        <v>0</v>
      </c>
      <c r="C54" s="158">
        <v>65315.43</v>
      </c>
      <c r="D54" s="158">
        <v>65315.43</v>
      </c>
      <c r="E54" s="158">
        <v>65315.43</v>
      </c>
      <c r="F54" s="158">
        <v>65315.43</v>
      </c>
      <c r="G54" s="158">
        <v>0</v>
      </c>
    </row>
    <row r="55" spans="1:7">
      <c r="A55" s="84" t="s">
        <v>331</v>
      </c>
      <c r="B55" s="158"/>
      <c r="C55" s="158"/>
      <c r="D55" s="158">
        <v>0</v>
      </c>
      <c r="E55" s="158"/>
      <c r="F55" s="158"/>
      <c r="G55" s="158">
        <v>0</v>
      </c>
    </row>
    <row r="56" spans="1:7">
      <c r="A56" s="84" t="s">
        <v>332</v>
      </c>
      <c r="B56" s="158"/>
      <c r="C56" s="158"/>
      <c r="D56" s="158">
        <v>0</v>
      </c>
      <c r="E56" s="158"/>
      <c r="F56" s="158"/>
      <c r="G56" s="158">
        <v>0</v>
      </c>
    </row>
    <row r="57" spans="1:7">
      <c r="A57" s="84" t="s">
        <v>333</v>
      </c>
      <c r="B57" s="158">
        <v>0</v>
      </c>
      <c r="C57" s="158">
        <v>6344</v>
      </c>
      <c r="D57" s="158">
        <v>6344</v>
      </c>
      <c r="E57" s="158">
        <v>6344</v>
      </c>
      <c r="F57" s="158">
        <v>6344</v>
      </c>
      <c r="G57" s="158">
        <v>0</v>
      </c>
    </row>
    <row r="58" spans="1:7">
      <c r="A58" s="83" t="s">
        <v>334</v>
      </c>
      <c r="B58" s="80">
        <f>SUM(B59:B61)</f>
        <v>0</v>
      </c>
      <c r="C58" s="80">
        <f t="shared" ref="C58:G58" si="7">SUM(C59:C61)</f>
        <v>0</v>
      </c>
      <c r="D58" s="80">
        <f t="shared" si="7"/>
        <v>0</v>
      </c>
      <c r="E58" s="80">
        <f t="shared" si="7"/>
        <v>0</v>
      </c>
      <c r="F58" s="80">
        <f t="shared" si="7"/>
        <v>0</v>
      </c>
      <c r="G58" s="80">
        <f t="shared" si="7"/>
        <v>0</v>
      </c>
    </row>
    <row r="59" spans="1:7">
      <c r="A59" s="84" t="s">
        <v>335</v>
      </c>
      <c r="B59" s="80"/>
      <c r="C59" s="80"/>
      <c r="D59" s="80"/>
      <c r="E59" s="80"/>
      <c r="F59" s="80"/>
      <c r="G59" s="80"/>
    </row>
    <row r="60" spans="1:7">
      <c r="A60" s="84" t="s">
        <v>336</v>
      </c>
      <c r="B60" s="80"/>
      <c r="C60" s="80"/>
      <c r="D60" s="80"/>
      <c r="E60" s="80"/>
      <c r="F60" s="80"/>
      <c r="G60" s="80"/>
    </row>
    <row r="61" spans="1:7">
      <c r="A61" s="84" t="s">
        <v>337</v>
      </c>
      <c r="B61" s="80"/>
      <c r="C61" s="80"/>
      <c r="D61" s="80"/>
      <c r="E61" s="80"/>
      <c r="F61" s="80"/>
      <c r="G61" s="80"/>
    </row>
    <row r="62" spans="1:7">
      <c r="A62" s="83" t="s">
        <v>338</v>
      </c>
      <c r="B62" s="80"/>
      <c r="C62" s="80"/>
      <c r="D62" s="80"/>
      <c r="E62" s="80"/>
      <c r="F62" s="80"/>
      <c r="G62" s="80"/>
    </row>
    <row r="63" spans="1:7">
      <c r="A63" s="84" t="s">
        <v>339</v>
      </c>
      <c r="B63" s="80"/>
      <c r="C63" s="80"/>
      <c r="D63" s="80"/>
      <c r="E63" s="80"/>
      <c r="F63" s="80"/>
      <c r="G63" s="80"/>
    </row>
    <row r="64" spans="1:7">
      <c r="A64" s="84" t="s">
        <v>340</v>
      </c>
      <c r="B64" s="80"/>
      <c r="C64" s="80"/>
      <c r="D64" s="80"/>
      <c r="E64" s="80"/>
      <c r="F64" s="80"/>
      <c r="G64" s="80"/>
    </row>
    <row r="65" spans="1:7">
      <c r="A65" s="84" t="s">
        <v>341</v>
      </c>
      <c r="B65" s="80"/>
      <c r="C65" s="80"/>
      <c r="D65" s="80"/>
      <c r="E65" s="80"/>
      <c r="F65" s="80"/>
      <c r="G65" s="80"/>
    </row>
    <row r="66" spans="1:7">
      <c r="A66" s="84" t="s">
        <v>342</v>
      </c>
      <c r="B66" s="80"/>
      <c r="C66" s="80"/>
      <c r="D66" s="80"/>
      <c r="E66" s="80"/>
      <c r="F66" s="80"/>
      <c r="G66" s="80"/>
    </row>
    <row r="67" spans="1:7">
      <c r="A67" s="84" t="s">
        <v>343</v>
      </c>
      <c r="B67" s="80"/>
      <c r="C67" s="80"/>
      <c r="D67" s="80"/>
      <c r="E67" s="80"/>
      <c r="F67" s="80"/>
      <c r="G67" s="80"/>
    </row>
    <row r="68" spans="1:7">
      <c r="A68" s="84" t="s">
        <v>3301</v>
      </c>
      <c r="B68" s="80"/>
      <c r="C68" s="80"/>
      <c r="D68" s="80"/>
      <c r="E68" s="80"/>
      <c r="F68" s="80"/>
      <c r="G68" s="80"/>
    </row>
    <row r="69" spans="1:7">
      <c r="A69" s="84" t="s">
        <v>345</v>
      </c>
      <c r="B69" s="80"/>
      <c r="C69" s="80"/>
      <c r="D69" s="80"/>
      <c r="E69" s="80"/>
      <c r="F69" s="80"/>
      <c r="G69" s="80"/>
    </row>
    <row r="70" spans="1:7">
      <c r="A70" s="84" t="s">
        <v>346</v>
      </c>
      <c r="B70" s="80"/>
      <c r="C70" s="80"/>
      <c r="D70" s="80"/>
      <c r="E70" s="80"/>
      <c r="F70" s="80"/>
      <c r="G70" s="80"/>
    </row>
    <row r="71" spans="1:7">
      <c r="A71" s="83" t="s">
        <v>347</v>
      </c>
      <c r="B71" s="80"/>
      <c r="C71" s="80"/>
      <c r="D71" s="80"/>
      <c r="E71" s="80"/>
      <c r="F71" s="80"/>
      <c r="G71" s="80"/>
    </row>
    <row r="72" spans="1:7">
      <c r="A72" s="84" t="s">
        <v>348</v>
      </c>
      <c r="B72" s="80"/>
      <c r="C72" s="80"/>
      <c r="D72" s="80"/>
      <c r="E72" s="80"/>
      <c r="F72" s="80"/>
      <c r="G72" s="80"/>
    </row>
    <row r="73" spans="1:7">
      <c r="A73" s="84" t="s">
        <v>349</v>
      </c>
      <c r="B73" s="80"/>
      <c r="C73" s="80"/>
      <c r="D73" s="80"/>
      <c r="E73" s="80"/>
      <c r="F73" s="80"/>
      <c r="G73" s="80"/>
    </row>
    <row r="74" spans="1:7">
      <c r="A74" s="84" t="s">
        <v>350</v>
      </c>
      <c r="B74" s="80"/>
      <c r="C74" s="80"/>
      <c r="D74" s="80"/>
      <c r="E74" s="80"/>
      <c r="F74" s="80"/>
      <c r="G74" s="80"/>
    </row>
    <row r="75" spans="1:7">
      <c r="A75" s="83" t="s">
        <v>351</v>
      </c>
      <c r="B75" s="80">
        <f>SUM(B76:B82)</f>
        <v>0</v>
      </c>
      <c r="C75" s="80">
        <f t="shared" ref="C75:G75" si="8">SUM(C76:C82)</f>
        <v>0</v>
      </c>
      <c r="D75" s="80">
        <f t="shared" si="8"/>
        <v>0</v>
      </c>
      <c r="E75" s="80">
        <f t="shared" si="8"/>
        <v>0</v>
      </c>
      <c r="F75" s="80">
        <f t="shared" si="8"/>
        <v>0</v>
      </c>
      <c r="G75" s="80">
        <f t="shared" si="8"/>
        <v>0</v>
      </c>
    </row>
    <row r="76" spans="1:7">
      <c r="A76" s="84" t="s">
        <v>352</v>
      </c>
      <c r="B76" s="80"/>
      <c r="C76" s="80"/>
      <c r="D76" s="80"/>
      <c r="E76" s="80"/>
      <c r="F76" s="80"/>
      <c r="G76" s="80"/>
    </row>
    <row r="77" spans="1:7">
      <c r="A77" s="84" t="s">
        <v>353</v>
      </c>
      <c r="B77" s="80"/>
      <c r="C77" s="80"/>
      <c r="D77" s="80"/>
      <c r="E77" s="80"/>
      <c r="F77" s="80"/>
      <c r="G77" s="80"/>
    </row>
    <row r="78" spans="1:7">
      <c r="A78" s="84" t="s">
        <v>354</v>
      </c>
      <c r="B78" s="80"/>
      <c r="C78" s="80"/>
      <c r="D78" s="80"/>
      <c r="E78" s="80"/>
      <c r="F78" s="80"/>
      <c r="G78" s="80"/>
    </row>
    <row r="79" spans="1:7">
      <c r="A79" s="84" t="s">
        <v>355</v>
      </c>
      <c r="B79" s="80"/>
      <c r="C79" s="80"/>
      <c r="D79" s="80"/>
      <c r="E79" s="80"/>
      <c r="F79" s="80"/>
      <c r="G79" s="80"/>
    </row>
    <row r="80" spans="1:7">
      <c r="A80" s="84" t="s">
        <v>356</v>
      </c>
      <c r="B80" s="80"/>
      <c r="C80" s="80"/>
      <c r="D80" s="80"/>
      <c r="E80" s="80"/>
      <c r="F80" s="80"/>
      <c r="G80" s="80"/>
    </row>
    <row r="81" spans="1:7">
      <c r="A81" s="84" t="s">
        <v>357</v>
      </c>
      <c r="B81" s="80"/>
      <c r="C81" s="80"/>
      <c r="D81" s="80"/>
      <c r="E81" s="80"/>
      <c r="F81" s="80"/>
      <c r="G81" s="80"/>
    </row>
    <row r="82" spans="1:7">
      <c r="A82" s="84" t="s">
        <v>358</v>
      </c>
      <c r="B82" s="80"/>
      <c r="C82" s="80"/>
      <c r="D82" s="80"/>
      <c r="E82" s="80"/>
      <c r="F82" s="80"/>
      <c r="G82" s="80"/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9">SUM(C85,C93,C103,C113,C123,C133,C137,C146,C150)</f>
        <v>0</v>
      </c>
      <c r="D84" s="79">
        <f t="shared" si="9"/>
        <v>0</v>
      </c>
      <c r="E84" s="79">
        <f t="shared" si="9"/>
        <v>0</v>
      </c>
      <c r="F84" s="79">
        <f t="shared" si="9"/>
        <v>0</v>
      </c>
      <c r="G84" s="79">
        <f t="shared" si="9"/>
        <v>0</v>
      </c>
    </row>
    <row r="85" spans="1:7">
      <c r="A85" s="83" t="s">
        <v>286</v>
      </c>
      <c r="B85" s="80"/>
      <c r="C85" s="80"/>
      <c r="D85" s="80"/>
      <c r="E85" s="80"/>
      <c r="F85" s="80"/>
      <c r="G85" s="80"/>
    </row>
    <row r="86" spans="1:7">
      <c r="A86" s="84" t="s">
        <v>287</v>
      </c>
      <c r="B86" s="80"/>
      <c r="C86" s="80"/>
      <c r="D86" s="80"/>
      <c r="E86" s="80"/>
      <c r="F86" s="80"/>
      <c r="G86" s="80"/>
    </row>
    <row r="87" spans="1:7">
      <c r="A87" s="84" t="s">
        <v>288</v>
      </c>
      <c r="B87" s="80"/>
      <c r="C87" s="80"/>
      <c r="D87" s="80"/>
      <c r="E87" s="80"/>
      <c r="F87" s="80"/>
      <c r="G87" s="80"/>
    </row>
    <row r="88" spans="1:7">
      <c r="A88" s="84" t="s">
        <v>289</v>
      </c>
      <c r="B88" s="80"/>
      <c r="C88" s="80"/>
      <c r="D88" s="80"/>
      <c r="E88" s="80"/>
      <c r="F88" s="80"/>
      <c r="G88" s="80"/>
    </row>
    <row r="89" spans="1:7">
      <c r="A89" s="84" t="s">
        <v>290</v>
      </c>
      <c r="B89" s="80"/>
      <c r="C89" s="80"/>
      <c r="D89" s="80"/>
      <c r="E89" s="80"/>
      <c r="F89" s="80"/>
      <c r="G89" s="80"/>
    </row>
    <row r="90" spans="1:7">
      <c r="A90" s="84" t="s">
        <v>291</v>
      </c>
      <c r="B90" s="80"/>
      <c r="C90" s="80"/>
      <c r="D90" s="80"/>
      <c r="E90" s="80"/>
      <c r="F90" s="80"/>
      <c r="G90" s="80"/>
    </row>
    <row r="91" spans="1:7">
      <c r="A91" s="84" t="s">
        <v>292</v>
      </c>
      <c r="B91" s="80"/>
      <c r="C91" s="80"/>
      <c r="D91" s="80"/>
      <c r="E91" s="80"/>
      <c r="F91" s="80"/>
      <c r="G91" s="80"/>
    </row>
    <row r="92" spans="1:7">
      <c r="A92" s="84" t="s">
        <v>293</v>
      </c>
      <c r="B92" s="80"/>
      <c r="C92" s="80"/>
      <c r="D92" s="80"/>
      <c r="E92" s="80"/>
      <c r="F92" s="80"/>
      <c r="G92" s="80"/>
    </row>
    <row r="93" spans="1:7">
      <c r="A93" s="83" t="s">
        <v>294</v>
      </c>
      <c r="B93" s="80">
        <f>SUM(B94:B102)</f>
        <v>0</v>
      </c>
      <c r="C93" s="80">
        <f t="shared" ref="C93:G93" si="10">SUM(C94:C102)</f>
        <v>0</v>
      </c>
      <c r="D93" s="80">
        <f t="shared" si="10"/>
        <v>0</v>
      </c>
      <c r="E93" s="80">
        <f t="shared" si="10"/>
        <v>0</v>
      </c>
      <c r="F93" s="80">
        <f t="shared" si="10"/>
        <v>0</v>
      </c>
      <c r="G93" s="80">
        <f t="shared" si="10"/>
        <v>0</v>
      </c>
    </row>
    <row r="94" spans="1:7">
      <c r="A94" s="84" t="s">
        <v>295</v>
      </c>
      <c r="B94" s="80"/>
      <c r="C94" s="80"/>
      <c r="D94" s="80"/>
      <c r="E94" s="80"/>
      <c r="F94" s="80"/>
      <c r="G94" s="80"/>
    </row>
    <row r="95" spans="1:7">
      <c r="A95" s="84" t="s">
        <v>296</v>
      </c>
      <c r="B95" s="80"/>
      <c r="C95" s="80"/>
      <c r="D95" s="80"/>
      <c r="E95" s="80"/>
      <c r="F95" s="80"/>
      <c r="G95" s="80"/>
    </row>
    <row r="96" spans="1:7">
      <c r="A96" s="84" t="s">
        <v>297</v>
      </c>
      <c r="B96" s="80"/>
      <c r="C96" s="80"/>
      <c r="D96" s="80"/>
      <c r="E96" s="80"/>
      <c r="F96" s="80"/>
      <c r="G96" s="80"/>
    </row>
    <row r="97" spans="1:7">
      <c r="A97" s="84" t="s">
        <v>298</v>
      </c>
      <c r="B97" s="80"/>
      <c r="C97" s="80"/>
      <c r="D97" s="80"/>
      <c r="E97" s="80"/>
      <c r="F97" s="80"/>
      <c r="G97" s="80"/>
    </row>
    <row r="98" spans="1:7">
      <c r="A98" s="42" t="s">
        <v>299</v>
      </c>
      <c r="B98" s="80"/>
      <c r="C98" s="80"/>
      <c r="D98" s="80"/>
      <c r="E98" s="80"/>
      <c r="F98" s="80"/>
      <c r="G98" s="80"/>
    </row>
    <row r="99" spans="1:7">
      <c r="A99" s="84" t="s">
        <v>300</v>
      </c>
      <c r="B99" s="80"/>
      <c r="C99" s="80"/>
      <c r="D99" s="80"/>
      <c r="E99" s="80"/>
      <c r="F99" s="80"/>
      <c r="G99" s="80"/>
    </row>
    <row r="100" spans="1:7">
      <c r="A100" s="84" t="s">
        <v>301</v>
      </c>
      <c r="B100" s="80"/>
      <c r="C100" s="80"/>
      <c r="D100" s="80"/>
      <c r="E100" s="80"/>
      <c r="F100" s="80"/>
      <c r="G100" s="80"/>
    </row>
    <row r="101" spans="1:7">
      <c r="A101" s="84" t="s">
        <v>302</v>
      </c>
      <c r="B101" s="80"/>
      <c r="C101" s="80"/>
      <c r="D101" s="80"/>
      <c r="E101" s="80"/>
      <c r="F101" s="80"/>
      <c r="G101" s="80"/>
    </row>
    <row r="102" spans="1:7">
      <c r="A102" s="84" t="s">
        <v>303</v>
      </c>
      <c r="B102" s="80"/>
      <c r="C102" s="80"/>
      <c r="D102" s="80"/>
      <c r="E102" s="80"/>
      <c r="F102" s="80"/>
      <c r="G102" s="80"/>
    </row>
    <row r="103" spans="1:7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1">SUM(D104:D112)</f>
        <v>0</v>
      </c>
      <c r="E103" s="80">
        <f t="shared" si="11"/>
        <v>0</v>
      </c>
      <c r="F103" s="80">
        <f t="shared" si="11"/>
        <v>0</v>
      </c>
      <c r="G103" s="80">
        <f t="shared" si="11"/>
        <v>0</v>
      </c>
    </row>
    <row r="104" spans="1:7">
      <c r="A104" s="84" t="s">
        <v>305</v>
      </c>
      <c r="B104" s="80"/>
      <c r="C104" s="80"/>
      <c r="D104" s="80"/>
      <c r="E104" s="80"/>
      <c r="F104" s="80"/>
      <c r="G104" s="80"/>
    </row>
    <row r="105" spans="1:7">
      <c r="A105" s="84" t="s">
        <v>306</v>
      </c>
      <c r="B105" s="80"/>
      <c r="C105" s="80"/>
      <c r="D105" s="80"/>
      <c r="E105" s="80"/>
      <c r="F105" s="80"/>
      <c r="G105" s="80"/>
    </row>
    <row r="106" spans="1:7">
      <c r="A106" s="84" t="s">
        <v>307</v>
      </c>
      <c r="B106" s="80"/>
      <c r="C106" s="80"/>
      <c r="D106" s="80"/>
      <c r="E106" s="80"/>
      <c r="F106" s="80"/>
      <c r="G106" s="80"/>
    </row>
    <row r="107" spans="1:7">
      <c r="A107" s="84" t="s">
        <v>308</v>
      </c>
      <c r="B107" s="80"/>
      <c r="C107" s="80"/>
      <c r="D107" s="80"/>
      <c r="E107" s="80"/>
      <c r="F107" s="80"/>
      <c r="G107" s="80"/>
    </row>
    <row r="108" spans="1:7">
      <c r="A108" s="84" t="s">
        <v>309</v>
      </c>
      <c r="B108" s="80"/>
      <c r="C108" s="80"/>
      <c r="D108" s="80"/>
      <c r="E108" s="80"/>
      <c r="F108" s="80"/>
      <c r="G108" s="80"/>
    </row>
    <row r="109" spans="1:7">
      <c r="A109" s="84" t="s">
        <v>310</v>
      </c>
      <c r="B109" s="80"/>
      <c r="C109" s="80"/>
      <c r="D109" s="80"/>
      <c r="E109" s="80"/>
      <c r="F109" s="80"/>
      <c r="G109" s="80"/>
    </row>
    <row r="110" spans="1:7">
      <c r="A110" s="84" t="s">
        <v>311</v>
      </c>
      <c r="B110" s="80"/>
      <c r="C110" s="80"/>
      <c r="D110" s="80"/>
      <c r="E110" s="80"/>
      <c r="F110" s="80"/>
      <c r="G110" s="80"/>
    </row>
    <row r="111" spans="1:7">
      <c r="A111" s="84" t="s">
        <v>312</v>
      </c>
      <c r="B111" s="80"/>
      <c r="C111" s="80"/>
      <c r="D111" s="80"/>
      <c r="E111" s="80"/>
      <c r="F111" s="80"/>
      <c r="G111" s="80"/>
    </row>
    <row r="112" spans="1:7">
      <c r="A112" s="84" t="s">
        <v>313</v>
      </c>
      <c r="B112" s="80"/>
      <c r="C112" s="80"/>
      <c r="D112" s="80"/>
      <c r="E112" s="80"/>
      <c r="F112" s="80"/>
      <c r="G112" s="80"/>
    </row>
    <row r="113" spans="1:7">
      <c r="A113" s="83" t="s">
        <v>314</v>
      </c>
      <c r="B113" s="80">
        <f>SUM(B114:B122)</f>
        <v>0</v>
      </c>
      <c r="C113" s="80">
        <f t="shared" ref="C113:G113" si="12">SUM(C114:C122)</f>
        <v>0</v>
      </c>
      <c r="D113" s="80">
        <f t="shared" si="12"/>
        <v>0</v>
      </c>
      <c r="E113" s="80">
        <f t="shared" si="12"/>
        <v>0</v>
      </c>
      <c r="F113" s="80">
        <f t="shared" si="12"/>
        <v>0</v>
      </c>
      <c r="G113" s="80">
        <f t="shared" si="12"/>
        <v>0</v>
      </c>
    </row>
    <row r="114" spans="1:7">
      <c r="A114" s="84" t="s">
        <v>315</v>
      </c>
      <c r="B114" s="80"/>
      <c r="C114" s="80"/>
      <c r="D114" s="80"/>
      <c r="E114" s="80"/>
      <c r="F114" s="80"/>
      <c r="G114" s="80"/>
    </row>
    <row r="115" spans="1:7">
      <c r="A115" s="84" t="s">
        <v>316</v>
      </c>
      <c r="B115" s="80"/>
      <c r="C115" s="80"/>
      <c r="D115" s="80"/>
      <c r="E115" s="80"/>
      <c r="F115" s="80"/>
      <c r="G115" s="80"/>
    </row>
    <row r="116" spans="1:7">
      <c r="A116" s="84" t="s">
        <v>317</v>
      </c>
      <c r="B116" s="80"/>
      <c r="C116" s="80"/>
      <c r="D116" s="80"/>
      <c r="E116" s="80"/>
      <c r="F116" s="80"/>
      <c r="G116" s="80"/>
    </row>
    <row r="117" spans="1:7">
      <c r="A117" s="84" t="s">
        <v>318</v>
      </c>
      <c r="B117" s="80"/>
      <c r="C117" s="80"/>
      <c r="D117" s="80"/>
      <c r="E117" s="80"/>
      <c r="F117" s="80"/>
      <c r="G117" s="80"/>
    </row>
    <row r="118" spans="1:7">
      <c r="A118" s="84" t="s">
        <v>319</v>
      </c>
      <c r="B118" s="80"/>
      <c r="C118" s="80"/>
      <c r="D118" s="80"/>
      <c r="E118" s="80"/>
      <c r="F118" s="80"/>
      <c r="G118" s="80"/>
    </row>
    <row r="119" spans="1:7">
      <c r="A119" s="84" t="s">
        <v>320</v>
      </c>
      <c r="B119" s="80"/>
      <c r="C119" s="80"/>
      <c r="D119" s="80"/>
      <c r="E119" s="80"/>
      <c r="F119" s="80"/>
      <c r="G119" s="80"/>
    </row>
    <row r="120" spans="1:7">
      <c r="A120" s="84" t="s">
        <v>321</v>
      </c>
      <c r="B120" s="80"/>
      <c r="C120" s="80"/>
      <c r="D120" s="80"/>
      <c r="E120" s="80"/>
      <c r="F120" s="80"/>
      <c r="G120" s="80"/>
    </row>
    <row r="121" spans="1:7">
      <c r="A121" s="84" t="s">
        <v>322</v>
      </c>
      <c r="B121" s="80"/>
      <c r="C121" s="80"/>
      <c r="D121" s="80"/>
      <c r="E121" s="80"/>
      <c r="F121" s="80"/>
      <c r="G121" s="80"/>
    </row>
    <row r="122" spans="1:7">
      <c r="A122" s="84" t="s">
        <v>323</v>
      </c>
      <c r="B122" s="80"/>
      <c r="C122" s="80"/>
      <c r="D122" s="80"/>
      <c r="E122" s="80"/>
      <c r="F122" s="80"/>
      <c r="G122" s="80"/>
    </row>
    <row r="123" spans="1:7">
      <c r="A123" s="83" t="s">
        <v>324</v>
      </c>
      <c r="B123" s="80">
        <f>SUM(B124:B132)</f>
        <v>0</v>
      </c>
      <c r="C123" s="80">
        <f t="shared" ref="C123:G123" si="13">SUM(C124:C132)</f>
        <v>0</v>
      </c>
      <c r="D123" s="80">
        <f t="shared" si="13"/>
        <v>0</v>
      </c>
      <c r="E123" s="80">
        <f t="shared" si="13"/>
        <v>0</v>
      </c>
      <c r="F123" s="80">
        <f t="shared" si="13"/>
        <v>0</v>
      </c>
      <c r="G123" s="80">
        <f t="shared" si="13"/>
        <v>0</v>
      </c>
    </row>
    <row r="124" spans="1:7">
      <c r="A124" s="84" t="s">
        <v>325</v>
      </c>
      <c r="B124" s="80"/>
      <c r="C124" s="80"/>
      <c r="D124" s="80"/>
      <c r="E124" s="80"/>
      <c r="F124" s="80"/>
      <c r="G124" s="80"/>
    </row>
    <row r="125" spans="1:7">
      <c r="A125" s="84" t="s">
        <v>326</v>
      </c>
      <c r="B125" s="80"/>
      <c r="C125" s="80"/>
      <c r="D125" s="80"/>
      <c r="E125" s="80"/>
      <c r="F125" s="80"/>
      <c r="G125" s="80"/>
    </row>
    <row r="126" spans="1:7">
      <c r="A126" s="84" t="s">
        <v>327</v>
      </c>
      <c r="B126" s="80"/>
      <c r="C126" s="80"/>
      <c r="D126" s="80"/>
      <c r="E126" s="80"/>
      <c r="F126" s="80"/>
      <c r="G126" s="80"/>
    </row>
    <row r="127" spans="1:7">
      <c r="A127" s="84" t="s">
        <v>328</v>
      </c>
      <c r="B127" s="80"/>
      <c r="C127" s="80"/>
      <c r="D127" s="80"/>
      <c r="E127" s="80"/>
      <c r="F127" s="80"/>
      <c r="G127" s="80"/>
    </row>
    <row r="128" spans="1:7">
      <c r="A128" s="84" t="s">
        <v>329</v>
      </c>
      <c r="B128" s="80"/>
      <c r="C128" s="80"/>
      <c r="D128" s="80"/>
      <c r="E128" s="80"/>
      <c r="F128" s="80"/>
      <c r="G128" s="80"/>
    </row>
    <row r="129" spans="1:7">
      <c r="A129" s="84" t="s">
        <v>330</v>
      </c>
      <c r="B129" s="80"/>
      <c r="C129" s="80"/>
      <c r="D129" s="80"/>
      <c r="E129" s="80"/>
      <c r="F129" s="80"/>
      <c r="G129" s="80"/>
    </row>
    <row r="130" spans="1:7">
      <c r="A130" s="84" t="s">
        <v>331</v>
      </c>
      <c r="B130" s="80"/>
      <c r="C130" s="80"/>
      <c r="D130" s="80"/>
      <c r="E130" s="80"/>
      <c r="F130" s="80"/>
      <c r="G130" s="80"/>
    </row>
    <row r="131" spans="1:7">
      <c r="A131" s="84" t="s">
        <v>332</v>
      </c>
      <c r="B131" s="80"/>
      <c r="C131" s="80"/>
      <c r="D131" s="80"/>
      <c r="E131" s="80"/>
      <c r="F131" s="80"/>
      <c r="G131" s="80"/>
    </row>
    <row r="132" spans="1:7">
      <c r="A132" s="84" t="s">
        <v>333</v>
      </c>
      <c r="B132" s="80"/>
      <c r="C132" s="80"/>
      <c r="D132" s="80"/>
      <c r="E132" s="80"/>
      <c r="F132" s="80"/>
      <c r="G132" s="80"/>
    </row>
    <row r="133" spans="1:7">
      <c r="A133" s="83" t="s">
        <v>334</v>
      </c>
      <c r="B133" s="80"/>
      <c r="C133" s="80"/>
      <c r="D133" s="80"/>
      <c r="E133" s="80"/>
      <c r="F133" s="80"/>
      <c r="G133" s="80"/>
    </row>
    <row r="134" spans="1:7">
      <c r="A134" s="84" t="s">
        <v>335</v>
      </c>
      <c r="B134" s="80"/>
      <c r="C134" s="80"/>
      <c r="D134" s="80"/>
      <c r="E134" s="80"/>
      <c r="F134" s="80"/>
      <c r="G134" s="80"/>
    </row>
    <row r="135" spans="1:7">
      <c r="A135" s="84" t="s">
        <v>336</v>
      </c>
      <c r="B135" s="80"/>
      <c r="C135" s="80"/>
      <c r="D135" s="80"/>
      <c r="E135" s="80"/>
      <c r="F135" s="80"/>
      <c r="G135" s="80"/>
    </row>
    <row r="136" spans="1:7">
      <c r="A136" s="84" t="s">
        <v>337</v>
      </c>
      <c r="B136" s="80"/>
      <c r="C136" s="80"/>
      <c r="D136" s="80"/>
      <c r="E136" s="80"/>
      <c r="F136" s="80"/>
      <c r="G136" s="80"/>
    </row>
    <row r="137" spans="1:7">
      <c r="A137" s="83" t="s">
        <v>338</v>
      </c>
      <c r="B137" s="80">
        <f>SUM(B138:B142,B144:B145)</f>
        <v>0</v>
      </c>
      <c r="C137" s="80">
        <f t="shared" ref="C137:G137" si="14">SUM(C138:C142,C144:C145)</f>
        <v>0</v>
      </c>
      <c r="D137" s="80">
        <f t="shared" si="14"/>
        <v>0</v>
      </c>
      <c r="E137" s="80">
        <f t="shared" si="14"/>
        <v>0</v>
      </c>
      <c r="F137" s="80">
        <f t="shared" si="14"/>
        <v>0</v>
      </c>
      <c r="G137" s="80">
        <f t="shared" si="14"/>
        <v>0</v>
      </c>
    </row>
    <row r="138" spans="1:7">
      <c r="A138" s="84" t="s">
        <v>339</v>
      </c>
      <c r="B138" s="80"/>
      <c r="C138" s="80"/>
      <c r="D138" s="80"/>
      <c r="E138" s="80"/>
      <c r="F138" s="80"/>
      <c r="G138" s="80"/>
    </row>
    <row r="139" spans="1:7">
      <c r="A139" s="84" t="s">
        <v>340</v>
      </c>
      <c r="B139" s="80"/>
      <c r="C139" s="80"/>
      <c r="D139" s="80"/>
      <c r="E139" s="80"/>
      <c r="F139" s="80"/>
      <c r="G139" s="80"/>
    </row>
    <row r="140" spans="1:7">
      <c r="A140" s="84" t="s">
        <v>341</v>
      </c>
      <c r="B140" s="80"/>
      <c r="C140" s="80"/>
      <c r="D140" s="80"/>
      <c r="E140" s="80"/>
      <c r="F140" s="80"/>
      <c r="G140" s="80"/>
    </row>
    <row r="141" spans="1:7">
      <c r="A141" s="84" t="s">
        <v>342</v>
      </c>
      <c r="B141" s="80"/>
      <c r="C141" s="80"/>
      <c r="D141" s="80"/>
      <c r="E141" s="80"/>
      <c r="F141" s="80"/>
      <c r="G141" s="80"/>
    </row>
    <row r="142" spans="1:7">
      <c r="A142" s="84" t="s">
        <v>343</v>
      </c>
      <c r="B142" s="80"/>
      <c r="C142" s="80"/>
      <c r="D142" s="80"/>
      <c r="E142" s="80"/>
      <c r="F142" s="80"/>
      <c r="G142" s="80"/>
    </row>
    <row r="143" spans="1:7">
      <c r="A143" s="84" t="s">
        <v>3301</v>
      </c>
      <c r="B143" s="80"/>
      <c r="C143" s="80"/>
      <c r="D143" s="80"/>
      <c r="E143" s="80"/>
      <c r="F143" s="80"/>
      <c r="G143" s="80"/>
    </row>
    <row r="144" spans="1:7">
      <c r="A144" s="84" t="s">
        <v>345</v>
      </c>
      <c r="B144" s="80"/>
      <c r="C144" s="80"/>
      <c r="D144" s="80"/>
      <c r="E144" s="80"/>
      <c r="F144" s="80"/>
      <c r="G144" s="80"/>
    </row>
    <row r="145" spans="1:7">
      <c r="A145" s="84" t="s">
        <v>346</v>
      </c>
      <c r="B145" s="80"/>
      <c r="C145" s="80"/>
      <c r="D145" s="80"/>
      <c r="E145" s="80"/>
      <c r="F145" s="80"/>
      <c r="G145" s="80"/>
    </row>
    <row r="146" spans="1:7">
      <c r="A146" s="83" t="s">
        <v>347</v>
      </c>
      <c r="B146" s="80"/>
      <c r="C146" s="80"/>
      <c r="D146" s="80"/>
      <c r="E146" s="80"/>
      <c r="F146" s="80"/>
      <c r="G146" s="80"/>
    </row>
    <row r="147" spans="1:7">
      <c r="A147" s="84" t="s">
        <v>348</v>
      </c>
      <c r="B147" s="80"/>
      <c r="C147" s="80"/>
      <c r="D147" s="80"/>
      <c r="E147" s="80"/>
      <c r="F147" s="80"/>
      <c r="G147" s="80"/>
    </row>
    <row r="148" spans="1:7">
      <c r="A148" s="84" t="s">
        <v>349</v>
      </c>
      <c r="B148" s="80"/>
      <c r="C148" s="80"/>
      <c r="D148" s="80"/>
      <c r="E148" s="80"/>
      <c r="F148" s="80"/>
      <c r="G148" s="80"/>
    </row>
    <row r="149" spans="1:7">
      <c r="A149" s="84" t="s">
        <v>350</v>
      </c>
      <c r="B149" s="80"/>
      <c r="C149" s="80"/>
      <c r="D149" s="80"/>
      <c r="E149" s="80"/>
      <c r="F149" s="80"/>
      <c r="G149" s="80"/>
    </row>
    <row r="150" spans="1:7">
      <c r="A150" s="83" t="s">
        <v>351</v>
      </c>
      <c r="B150" s="80">
        <f>SUM(B151:B157)</f>
        <v>0</v>
      </c>
      <c r="C150" s="80">
        <f t="shared" ref="C150:G150" si="15">SUM(C151:C157)</f>
        <v>0</v>
      </c>
      <c r="D150" s="80">
        <f t="shared" si="15"/>
        <v>0</v>
      </c>
      <c r="E150" s="80">
        <f t="shared" si="15"/>
        <v>0</v>
      </c>
      <c r="F150" s="80">
        <f t="shared" si="15"/>
        <v>0</v>
      </c>
      <c r="G150" s="80">
        <f t="shared" si="15"/>
        <v>0</v>
      </c>
    </row>
    <row r="151" spans="1:7">
      <c r="A151" s="84" t="s">
        <v>352</v>
      </c>
      <c r="B151" s="80"/>
      <c r="C151" s="80"/>
      <c r="D151" s="80"/>
      <c r="E151" s="80"/>
      <c r="F151" s="80"/>
      <c r="G151" s="80"/>
    </row>
    <row r="152" spans="1:7">
      <c r="A152" s="84" t="s">
        <v>353</v>
      </c>
      <c r="B152" s="80"/>
      <c r="C152" s="80"/>
      <c r="D152" s="80"/>
      <c r="E152" s="80"/>
      <c r="F152" s="80"/>
      <c r="G152" s="80"/>
    </row>
    <row r="153" spans="1:7">
      <c r="A153" s="84" t="s">
        <v>354</v>
      </c>
      <c r="B153" s="80"/>
      <c r="C153" s="80"/>
      <c r="D153" s="80"/>
      <c r="E153" s="80"/>
      <c r="F153" s="80"/>
      <c r="G153" s="80"/>
    </row>
    <row r="154" spans="1:7">
      <c r="A154" s="42" t="s">
        <v>355</v>
      </c>
      <c r="B154" s="80"/>
      <c r="C154" s="80"/>
      <c r="D154" s="80"/>
      <c r="E154" s="80"/>
      <c r="F154" s="80"/>
      <c r="G154" s="80"/>
    </row>
    <row r="155" spans="1:7">
      <c r="A155" s="84" t="s">
        <v>356</v>
      </c>
      <c r="B155" s="80"/>
      <c r="C155" s="80"/>
      <c r="D155" s="80"/>
      <c r="E155" s="80"/>
      <c r="F155" s="80"/>
      <c r="G155" s="80"/>
    </row>
    <row r="156" spans="1:7">
      <c r="A156" s="84" t="s">
        <v>357</v>
      </c>
      <c r="B156" s="80"/>
      <c r="C156" s="80"/>
      <c r="D156" s="80"/>
      <c r="E156" s="80"/>
      <c r="F156" s="80"/>
      <c r="G156" s="80"/>
    </row>
    <row r="157" spans="1:7">
      <c r="A157" s="84" t="s">
        <v>358</v>
      </c>
      <c r="B157" s="80"/>
      <c r="C157" s="80"/>
      <c r="D157" s="80"/>
      <c r="E157" s="80"/>
      <c r="F157" s="80"/>
      <c r="G157" s="80"/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0</v>
      </c>
      <c r="C159" s="79">
        <f t="shared" ref="C159:G159" si="16">C9+C84</f>
        <v>700005</v>
      </c>
      <c r="D159" s="79">
        <f t="shared" si="16"/>
        <v>700000</v>
      </c>
      <c r="E159" s="79">
        <f t="shared" si="16"/>
        <v>664610.58999999985</v>
      </c>
      <c r="F159" s="79">
        <f t="shared" si="16"/>
        <v>638533.8899999999</v>
      </c>
      <c r="G159" s="79">
        <f t="shared" si="16"/>
        <v>35389.409999999989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700005</v>
      </c>
      <c r="R2" s="18">
        <f>'Formato 6 a)'!D9</f>
        <v>700000</v>
      </c>
      <c r="S2" s="18">
        <f>'Formato 6 a)'!E9</f>
        <v>664610.58999999985</v>
      </c>
      <c r="T2" s="18">
        <f>'Formato 6 a)'!F9</f>
        <v>638533.8899999999</v>
      </c>
      <c r="U2" s="18">
        <f>'Formato 6 a)'!G9</f>
        <v>35389.409999999989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99289.2</v>
      </c>
      <c r="R3" s="18">
        <f>'Formato 6 a)'!D10</f>
        <v>99289.2</v>
      </c>
      <c r="S3" s="18">
        <f>'Formato 6 a)'!E10</f>
        <v>86138.65</v>
      </c>
      <c r="T3" s="18">
        <f>'Formato 6 a)'!F10</f>
        <v>66428.95</v>
      </c>
      <c r="U3" s="18">
        <f>'Formato 6 a)'!G10</f>
        <v>13150.549999999996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48326</v>
      </c>
      <c r="R4" s="18">
        <f>'Formato 6 a)'!D11</f>
        <v>48326</v>
      </c>
      <c r="S4" s="18">
        <f>'Formato 6 a)'!E11</f>
        <v>38780</v>
      </c>
      <c r="T4" s="18">
        <f>'Formato 6 a)'!F11</f>
        <v>38780</v>
      </c>
      <c r="U4" s="18">
        <f>'Formato 6 a)'!G11</f>
        <v>9546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33524.699999999997</v>
      </c>
      <c r="R5" s="18">
        <f>'Formato 6 a)'!D12</f>
        <v>33524.699999999997</v>
      </c>
      <c r="S5" s="18">
        <f>'Formato 6 a)'!E12</f>
        <v>29920.15</v>
      </c>
      <c r="T5" s="18">
        <f>'Formato 6 a)'!F12</f>
        <v>25448.95</v>
      </c>
      <c r="U5" s="18">
        <f>'Formato 6 a)'!G12</f>
        <v>3604.5499999999956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17438.5</v>
      </c>
      <c r="R7" s="18">
        <f>'Formato 6 a)'!D14</f>
        <v>17438.5</v>
      </c>
      <c r="S7" s="18">
        <f>'Formato 6 a)'!E14</f>
        <v>17438.5</v>
      </c>
      <c r="T7" s="18">
        <f>'Formato 6 a)'!F14</f>
        <v>2200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96048.77</v>
      </c>
      <c r="R11" s="18">
        <f>'Formato 6 a)'!D18</f>
        <v>96048.77</v>
      </c>
      <c r="S11" s="18">
        <f>'Formato 6 a)'!E18</f>
        <v>87266.11</v>
      </c>
      <c r="T11" s="18">
        <f>'Formato 6 a)'!F18</f>
        <v>87266.11</v>
      </c>
      <c r="U11" s="18">
        <f>'Formato 6 a)'!G18</f>
        <v>8782.659999999998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45324.2</v>
      </c>
      <c r="R12" s="18">
        <f>'Formato 6 a)'!D19</f>
        <v>45324.2</v>
      </c>
      <c r="S12" s="18">
        <f>'Formato 6 a)'!E19</f>
        <v>43754.2</v>
      </c>
      <c r="T12" s="18">
        <f>'Formato 6 a)'!F19</f>
        <v>43754.2</v>
      </c>
      <c r="U12" s="18">
        <f>'Formato 6 a)'!G19</f>
        <v>1570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45000</v>
      </c>
      <c r="R13" s="18">
        <f>'Formato 6 a)'!D20</f>
        <v>45000</v>
      </c>
      <c r="S13" s="18">
        <f>'Formato 6 a)'!E20</f>
        <v>40090.83</v>
      </c>
      <c r="T13" s="18">
        <f>'Formato 6 a)'!F20</f>
        <v>40090.83</v>
      </c>
      <c r="U13" s="18">
        <f>'Formato 6 a)'!G20</f>
        <v>4909.1699999999983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4040</v>
      </c>
      <c r="R15" s="18">
        <f>'Formato 6 a)'!D22</f>
        <v>4040</v>
      </c>
      <c r="S15" s="18">
        <f>'Formato 6 a)'!E22</f>
        <v>2435.58</v>
      </c>
      <c r="T15" s="18">
        <f>'Formato 6 a)'!F22</f>
        <v>2435.58</v>
      </c>
      <c r="U15" s="18">
        <f>'Formato 6 a)'!G22</f>
        <v>1604.42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1684.57</v>
      </c>
      <c r="R20" s="18">
        <f>'Formato 6 a)'!D27</f>
        <v>1684.57</v>
      </c>
      <c r="S20" s="18">
        <f>'Formato 6 a)'!E27</f>
        <v>985.5</v>
      </c>
      <c r="T20" s="18">
        <f>'Formato 6 a)'!F27</f>
        <v>985.5</v>
      </c>
      <c r="U20" s="18">
        <f>'Formato 6 a)'!G27</f>
        <v>699.06999999999994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412204.33999999997</v>
      </c>
      <c r="R21" s="18">
        <f>'Formato 6 a)'!D28</f>
        <v>412204.33999999997</v>
      </c>
      <c r="S21" s="18">
        <f>'Formato 6 a)'!E28</f>
        <v>398748.13999999996</v>
      </c>
      <c r="T21" s="18">
        <f>'Formato 6 a)'!F28</f>
        <v>392381.13999999996</v>
      </c>
      <c r="U21" s="18">
        <f>'Formato 6 a)'!G28</f>
        <v>13456.2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56621.13</v>
      </c>
      <c r="R22" s="18">
        <f>'Formato 6 a)'!D29</f>
        <v>56621.13</v>
      </c>
      <c r="S22" s="18">
        <f>'Formato 6 a)'!E29</f>
        <v>47719.13</v>
      </c>
      <c r="T22" s="18">
        <f>'Formato 6 a)'!F29</f>
        <v>44157.13</v>
      </c>
      <c r="U22" s="18">
        <f>'Formato 6 a)'!G29</f>
        <v>8902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11519.4</v>
      </c>
      <c r="R24" s="18">
        <f>'Formato 6 a)'!D31</f>
        <v>11519.4</v>
      </c>
      <c r="S24" s="18">
        <f>'Formato 6 a)'!E31</f>
        <v>11170.4</v>
      </c>
      <c r="T24" s="18">
        <f>'Formato 6 a)'!F31</f>
        <v>11170.4</v>
      </c>
      <c r="U24" s="18">
        <f>'Formato 6 a)'!G31</f>
        <v>349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35067.82</v>
      </c>
      <c r="R25" s="18">
        <f>'Formato 6 a)'!D32</f>
        <v>35067.82</v>
      </c>
      <c r="S25" s="18">
        <f>'Formato 6 a)'!E32</f>
        <v>30864.62</v>
      </c>
      <c r="T25" s="18">
        <f>'Formato 6 a)'!F32</f>
        <v>30864.62</v>
      </c>
      <c r="U25" s="18">
        <f>'Formato 6 a)'!G32</f>
        <v>4203.2000000000007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65616.22</v>
      </c>
      <c r="R26" s="18">
        <f>'Formato 6 a)'!D33</f>
        <v>65616.22</v>
      </c>
      <c r="S26" s="18">
        <f>'Formato 6 a)'!E33</f>
        <v>65616.22</v>
      </c>
      <c r="T26" s="18">
        <f>'Formato 6 a)'!F33</f>
        <v>65616.22</v>
      </c>
      <c r="U26" s="18">
        <f>'Formato 6 a)'!G33</f>
        <v>0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112440</v>
      </c>
      <c r="R28" s="18">
        <f>'Formato 6 a)'!D35</f>
        <v>112440</v>
      </c>
      <c r="S28" s="18">
        <f>'Formato 6 a)'!E35</f>
        <v>112440</v>
      </c>
      <c r="T28" s="18">
        <f>'Formato 6 a)'!F35</f>
        <v>112440</v>
      </c>
      <c r="U28" s="18">
        <f>'Formato 6 a)'!G35</f>
        <v>0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97834.98</v>
      </c>
      <c r="R29" s="18">
        <f>'Formato 6 a)'!D36</f>
        <v>97834.98</v>
      </c>
      <c r="S29" s="18">
        <f>'Formato 6 a)'!E36</f>
        <v>97834.98</v>
      </c>
      <c r="T29" s="18">
        <f>'Formato 6 a)'!F36</f>
        <v>97834.98</v>
      </c>
      <c r="U29" s="18">
        <f>'Formato 6 a)'!G36</f>
        <v>0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33104.79</v>
      </c>
      <c r="R30" s="18">
        <f>'Formato 6 a)'!D37</f>
        <v>33104.79</v>
      </c>
      <c r="S30" s="18">
        <f>'Formato 6 a)'!E37</f>
        <v>33102.79</v>
      </c>
      <c r="T30" s="18">
        <f>'Formato 6 a)'!F37</f>
        <v>30297.79</v>
      </c>
      <c r="U30" s="18">
        <f>'Formato 6 a)'!G37</f>
        <v>2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20798.259999999998</v>
      </c>
      <c r="R31" s="18">
        <f>'Formato 6 a)'!D38</f>
        <v>20798.259999999998</v>
      </c>
      <c r="S31" s="18">
        <f>'Formato 6 a)'!E38</f>
        <v>20798.259999999998</v>
      </c>
      <c r="T31" s="18">
        <f>'Formato 6 a)'!F38</f>
        <v>20798.259999999998</v>
      </c>
      <c r="U31" s="18">
        <f>'Formato 6 a)'!G38</f>
        <v>0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20798.259999999998</v>
      </c>
      <c r="R35" s="18">
        <f>'Formato 6 a)'!D42</f>
        <v>20798.259999999998</v>
      </c>
      <c r="S35" s="18">
        <f>'Formato 6 a)'!E42</f>
        <v>20798.259999999998</v>
      </c>
      <c r="T35" s="18">
        <f>'Formato 6 a)'!F42</f>
        <v>20798.259999999998</v>
      </c>
      <c r="U35" s="18">
        <f>'Formato 6 a)'!G42</f>
        <v>0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71664.429999999993</v>
      </c>
      <c r="R41" s="18">
        <f>'Formato 6 a)'!D48</f>
        <v>71659.429999999993</v>
      </c>
      <c r="S41" s="18">
        <f>'Formato 6 a)'!E48</f>
        <v>71659.429999999993</v>
      </c>
      <c r="T41" s="18">
        <f>'Formato 6 a)'!F48</f>
        <v>71659.429999999993</v>
      </c>
      <c r="U41" s="18">
        <f>'Formato 6 a)'!G48</f>
        <v>0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1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1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1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1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1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65315.43</v>
      </c>
      <c r="R47" s="18">
        <f>'Formato 6 a)'!D54</f>
        <v>65315.43</v>
      </c>
      <c r="S47" s="18">
        <f>'Formato 6 a)'!E54</f>
        <v>65315.43</v>
      </c>
      <c r="T47" s="18">
        <f>'Formato 6 a)'!F54</f>
        <v>65315.43</v>
      </c>
      <c r="U47" s="18">
        <f>'Formato 6 a)'!G54</f>
        <v>0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6344</v>
      </c>
      <c r="R50" s="18">
        <f>'Formato 6 a)'!D57</f>
        <v>6344</v>
      </c>
      <c r="S50" s="18">
        <f>'Formato 6 a)'!E57</f>
        <v>6344</v>
      </c>
      <c r="T50" s="18">
        <f>'Formato 6 a)'!F57</f>
        <v>6344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700005</v>
      </c>
      <c r="R150">
        <f>'Formato 6 a)'!D159</f>
        <v>700000</v>
      </c>
      <c r="S150">
        <f>'Formato 6 a)'!E159</f>
        <v>664610.58999999985</v>
      </c>
      <c r="T150">
        <f>'Formato 6 a)'!F159</f>
        <v>638533.8899999999</v>
      </c>
      <c r="U150">
        <f>'Formato 6 a)'!G159</f>
        <v>35389.409999999989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4" zoomScale="90" zoomScaleNormal="90" workbookViewId="0">
      <selection activeCell="B27" sqref="B27:C27"/>
    </sheetView>
  </sheetViews>
  <sheetFormatPr baseColWidth="10" defaultRowHeight="14.4" zeroHeight="1"/>
  <cols>
    <col min="1" max="1" width="59.33203125" customWidth="1"/>
    <col min="2" max="6" width="20.6640625" customWidth="1"/>
    <col min="7" max="7" width="18.33203125" customWidth="1"/>
  </cols>
  <sheetData>
    <row r="1" spans="1:7" ht="56.25" customHeight="1">
      <c r="A1" s="187" t="s">
        <v>3290</v>
      </c>
      <c r="B1" s="187"/>
      <c r="C1" s="187"/>
      <c r="D1" s="187"/>
      <c r="E1" s="187"/>
      <c r="F1" s="187"/>
      <c r="G1" s="187"/>
    </row>
    <row r="2" spans="1:7">
      <c r="A2" s="168" t="str">
        <f>ENTE_PUBLICO_A</f>
        <v>SISTEMA PARA EL DESARROLLO INTEGRAL DE LA FAMILIA DEL MUNICIPIO DE SANTA CATARINA, GUANAJUATO, Gobierno del Estado de Guanajuato (a)</v>
      </c>
      <c r="B2" s="169"/>
      <c r="C2" s="169"/>
      <c r="D2" s="169"/>
      <c r="E2" s="169"/>
      <c r="F2" s="169"/>
      <c r="G2" s="170"/>
    </row>
    <row r="3" spans="1:7">
      <c r="A3" s="171" t="s">
        <v>277</v>
      </c>
      <c r="B3" s="172"/>
      <c r="C3" s="172"/>
      <c r="D3" s="172"/>
      <c r="E3" s="172"/>
      <c r="F3" s="172"/>
      <c r="G3" s="173"/>
    </row>
    <row r="4" spans="1:7">
      <c r="A4" s="171" t="s">
        <v>431</v>
      </c>
      <c r="B4" s="172"/>
      <c r="C4" s="172"/>
      <c r="D4" s="172"/>
      <c r="E4" s="172"/>
      <c r="F4" s="172"/>
      <c r="G4" s="173"/>
    </row>
    <row r="5" spans="1:7">
      <c r="A5" s="174" t="str">
        <f>TRIMESTRE</f>
        <v>Del 1 de enero al 31 de diciembre de 2019 (b)</v>
      </c>
      <c r="B5" s="175"/>
      <c r="C5" s="175"/>
      <c r="D5" s="175"/>
      <c r="E5" s="175"/>
      <c r="F5" s="175"/>
      <c r="G5" s="176"/>
    </row>
    <row r="6" spans="1:7">
      <c r="A6" s="177" t="s">
        <v>118</v>
      </c>
      <c r="B6" s="178"/>
      <c r="C6" s="178"/>
      <c r="D6" s="178"/>
      <c r="E6" s="178"/>
      <c r="F6" s="178"/>
      <c r="G6" s="179"/>
    </row>
    <row r="7" spans="1:7">
      <c r="A7" s="183" t="s">
        <v>0</v>
      </c>
      <c r="B7" s="185" t="s">
        <v>279</v>
      </c>
      <c r="C7" s="185"/>
      <c r="D7" s="185"/>
      <c r="E7" s="185"/>
      <c r="F7" s="185"/>
      <c r="G7" s="189" t="s">
        <v>280</v>
      </c>
    </row>
    <row r="8" spans="1:7" ht="28.8">
      <c r="A8" s="184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8"/>
    </row>
    <row r="9" spans="1:7">
      <c r="A9" s="52" t="s">
        <v>440</v>
      </c>
      <c r="B9" s="59">
        <f>SUM(B10:GASTO_NE_FIN_01)</f>
        <v>0</v>
      </c>
      <c r="C9" s="59">
        <f>SUM(C10:GASTO_NE_FIN_02)</f>
        <v>700000</v>
      </c>
      <c r="D9" s="59">
        <f>SUM(D10:GASTO_NE_FIN_03)</f>
        <v>700000</v>
      </c>
      <c r="E9" s="59">
        <f>SUM(E10:GASTO_NE_FIN_04)</f>
        <v>664610.59</v>
      </c>
      <c r="F9" s="59">
        <f>SUM(F10:GASTO_NE_FIN_05)</f>
        <v>638533.89</v>
      </c>
      <c r="G9" s="59">
        <f>SUM(G10:GASTO_NE_FIN_06)</f>
        <v>35389.410000000033</v>
      </c>
    </row>
    <row r="10" spans="1:7" s="24" customFormat="1" ht="14.25" customHeight="1">
      <c r="A10" s="144" t="s">
        <v>432</v>
      </c>
      <c r="B10" s="159">
        <v>0</v>
      </c>
      <c r="C10" s="159">
        <v>700000</v>
      </c>
      <c r="D10" s="159">
        <v>700000</v>
      </c>
      <c r="E10" s="159">
        <v>0</v>
      </c>
      <c r="F10" s="159">
        <v>0</v>
      </c>
      <c r="G10" s="159">
        <v>700000</v>
      </c>
    </row>
    <row r="11" spans="1:7" s="24" customFormat="1" ht="14.25" customHeight="1">
      <c r="A11" s="144" t="s">
        <v>433</v>
      </c>
      <c r="B11" s="159">
        <v>0</v>
      </c>
      <c r="C11" s="159">
        <v>0</v>
      </c>
      <c r="D11" s="159">
        <v>0</v>
      </c>
      <c r="E11" s="159">
        <v>664610.59</v>
      </c>
      <c r="F11" s="159">
        <v>638533.89</v>
      </c>
      <c r="G11" s="159">
        <v>-664610.59</v>
      </c>
    </row>
    <row r="12" spans="1:7" s="24" customFormat="1">
      <c r="A12" s="144" t="s">
        <v>434</v>
      </c>
      <c r="B12" s="60"/>
      <c r="C12" s="60"/>
      <c r="D12" s="60"/>
      <c r="E12" s="60"/>
      <c r="F12" s="60"/>
      <c r="G12" s="77"/>
    </row>
    <row r="13" spans="1:7" s="24" customFormat="1">
      <c r="A13" s="144" t="s">
        <v>435</v>
      </c>
      <c r="B13" s="60"/>
      <c r="C13" s="60"/>
      <c r="D13" s="60"/>
      <c r="E13" s="60"/>
      <c r="F13" s="60"/>
      <c r="G13" s="77"/>
    </row>
    <row r="14" spans="1:7" s="24" customFormat="1">
      <c r="A14" s="144" t="s">
        <v>436</v>
      </c>
      <c r="B14" s="60"/>
      <c r="C14" s="60"/>
      <c r="D14" s="60"/>
      <c r="E14" s="60"/>
      <c r="F14" s="60"/>
      <c r="G14" s="77"/>
    </row>
    <row r="15" spans="1:7" s="24" customFormat="1">
      <c r="A15" s="144" t="s">
        <v>437</v>
      </c>
      <c r="B15" s="60"/>
      <c r="C15" s="60"/>
      <c r="D15" s="60"/>
      <c r="E15" s="60"/>
      <c r="F15" s="60"/>
      <c r="G15" s="77"/>
    </row>
    <row r="16" spans="1:7" s="24" customFormat="1">
      <c r="A16" s="144" t="s">
        <v>438</v>
      </c>
      <c r="B16" s="60"/>
      <c r="C16" s="60"/>
      <c r="D16" s="60"/>
      <c r="E16" s="60"/>
      <c r="F16" s="60"/>
      <c r="G16" s="77"/>
    </row>
    <row r="17" spans="1:7" s="24" customFormat="1">
      <c r="A17" s="144" t="s">
        <v>439</v>
      </c>
      <c r="B17" s="60"/>
      <c r="C17" s="60"/>
      <c r="D17" s="60"/>
      <c r="E17" s="60"/>
      <c r="F17" s="60"/>
      <c r="G17" s="77"/>
    </row>
    <row r="18" spans="1:7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>
      <c r="A27" s="144" t="s">
        <v>439</v>
      </c>
      <c r="B27" s="60"/>
      <c r="C27" s="60"/>
      <c r="D27" s="60"/>
      <c r="E27" s="60"/>
      <c r="F27" s="60"/>
      <c r="G27" s="60"/>
    </row>
    <row r="28" spans="1:7">
      <c r="A28" s="76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0</v>
      </c>
      <c r="C29" s="61">
        <f>GASTO_NE_T2+GASTO_E_T2</f>
        <v>700000</v>
      </c>
      <c r="D29" s="61">
        <f>GASTO_NE_T3+GASTO_E_T3</f>
        <v>700000</v>
      </c>
      <c r="E29" s="61">
        <f>GASTO_NE_T4+GASTO_E_T4</f>
        <v>664610.59</v>
      </c>
      <c r="F29" s="61">
        <f>GASTO_NE_T5+GASTO_E_T5</f>
        <v>638533.89</v>
      </c>
      <c r="G29" s="61">
        <f>GASTO_NE_T6+GASTO_E_T6</f>
        <v>35389.410000000033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700000</v>
      </c>
      <c r="R2" s="18">
        <f>GASTO_NE_T3</f>
        <v>700000</v>
      </c>
      <c r="S2" s="18">
        <f>GASTO_NE_T4</f>
        <v>664610.59</v>
      </c>
      <c r="T2" s="18">
        <f>GASTO_NE_T5</f>
        <v>638533.89</v>
      </c>
      <c r="U2" s="18">
        <f>GASTO_NE_T6</f>
        <v>35389.410000000033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700000</v>
      </c>
      <c r="R4" s="18">
        <f>TOTAL_E_T3</f>
        <v>700000</v>
      </c>
      <c r="S4" s="18">
        <f>TOTAL_E_T4</f>
        <v>664610.59</v>
      </c>
      <c r="T4" s="18">
        <f>TOTAL_E_T5</f>
        <v>638533.89</v>
      </c>
      <c r="U4" s="18">
        <f>TOTAL_E_T6</f>
        <v>35389.410000000033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G77" sqref="G77"/>
    </sheetView>
  </sheetViews>
  <sheetFormatPr baseColWidth="10" defaultRowHeight="14.4" zeroHeight="1"/>
  <cols>
    <col min="1" max="1" width="74.5546875" customWidth="1"/>
    <col min="2" max="6" width="20.6640625" customWidth="1"/>
    <col min="7" max="7" width="17.33203125" customWidth="1"/>
    <col min="8" max="8" width="0" hidden="1" customWidth="1"/>
    <col min="16384" max="16384" width="2.33203125" hidden="1" customWidth="1"/>
  </cols>
  <sheetData>
    <row r="1" spans="1:7" ht="57.75" customHeight="1">
      <c r="A1" s="193" t="s">
        <v>3289</v>
      </c>
      <c r="B1" s="194"/>
      <c r="C1" s="194"/>
      <c r="D1" s="194"/>
      <c r="E1" s="194"/>
      <c r="F1" s="194"/>
      <c r="G1" s="194"/>
    </row>
    <row r="2" spans="1:7">
      <c r="A2" s="168" t="str">
        <f>ENTE_PUBLICO_A</f>
        <v>SISTEMA PARA EL DESARROLLO INTEGRAL DE LA FAMILIA DEL MUNICIPIO DE SANTA CATARINA, GUANAJUATO, Gobierno del Estado de Guanajuato (a)</v>
      </c>
      <c r="B2" s="169"/>
      <c r="C2" s="169"/>
      <c r="D2" s="169"/>
      <c r="E2" s="169"/>
      <c r="F2" s="169"/>
      <c r="G2" s="170"/>
    </row>
    <row r="3" spans="1:7">
      <c r="A3" s="171" t="s">
        <v>396</v>
      </c>
      <c r="B3" s="172"/>
      <c r="C3" s="172"/>
      <c r="D3" s="172"/>
      <c r="E3" s="172"/>
      <c r="F3" s="172"/>
      <c r="G3" s="173"/>
    </row>
    <row r="4" spans="1:7">
      <c r="A4" s="171" t="s">
        <v>397</v>
      </c>
      <c r="B4" s="172"/>
      <c r="C4" s="172"/>
      <c r="D4" s="172"/>
      <c r="E4" s="172"/>
      <c r="F4" s="172"/>
      <c r="G4" s="173"/>
    </row>
    <row r="5" spans="1:7">
      <c r="A5" s="174" t="str">
        <f>TRIMESTRE</f>
        <v>Del 1 de enero al 31 de diciembre de 2019 (b)</v>
      </c>
      <c r="B5" s="175"/>
      <c r="C5" s="175"/>
      <c r="D5" s="175"/>
      <c r="E5" s="175"/>
      <c r="F5" s="175"/>
      <c r="G5" s="176"/>
    </row>
    <row r="6" spans="1:7">
      <c r="A6" s="177" t="s">
        <v>118</v>
      </c>
      <c r="B6" s="178"/>
      <c r="C6" s="178"/>
      <c r="D6" s="178"/>
      <c r="E6" s="178"/>
      <c r="F6" s="178"/>
      <c r="G6" s="179"/>
    </row>
    <row r="7" spans="1:7">
      <c r="A7" s="172" t="s">
        <v>0</v>
      </c>
      <c r="B7" s="177" t="s">
        <v>279</v>
      </c>
      <c r="C7" s="178"/>
      <c r="D7" s="178"/>
      <c r="E7" s="178"/>
      <c r="F7" s="179"/>
      <c r="G7" s="189" t="s">
        <v>3286</v>
      </c>
    </row>
    <row r="8" spans="1:7" ht="30.75" customHeight="1">
      <c r="A8" s="172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8"/>
    </row>
    <row r="9" spans="1:7">
      <c r="A9" s="52" t="s">
        <v>363</v>
      </c>
      <c r="B9" s="70">
        <f>SUM(B10,B19,B27,B37)</f>
        <v>0</v>
      </c>
      <c r="C9" s="70">
        <f t="shared" ref="C9:G9" si="0">SUM(C10,C19,C27,C37)</f>
        <v>700000</v>
      </c>
      <c r="D9" s="70">
        <f t="shared" si="0"/>
        <v>700000</v>
      </c>
      <c r="E9" s="70">
        <f t="shared" si="0"/>
        <v>664610.59</v>
      </c>
      <c r="F9" s="70">
        <f t="shared" si="0"/>
        <v>638533.8899999999</v>
      </c>
      <c r="G9" s="70">
        <f t="shared" si="0"/>
        <v>35389.410000000098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638280.4</v>
      </c>
      <c r="D10" s="71">
        <f t="shared" si="1"/>
        <v>638280.4</v>
      </c>
      <c r="E10" s="71">
        <f t="shared" si="1"/>
        <v>616041.36</v>
      </c>
      <c r="F10" s="71">
        <f t="shared" si="1"/>
        <v>594025.15999999992</v>
      </c>
      <c r="G10" s="71">
        <f>SUM(G11:G18)</f>
        <v>22239.040000000103</v>
      </c>
    </row>
    <row r="11" spans="1:7">
      <c r="A11" s="63" t="s">
        <v>365</v>
      </c>
      <c r="B11" s="72"/>
      <c r="C11" s="72"/>
      <c r="D11" s="72"/>
      <c r="E11" s="72"/>
      <c r="F11" s="72"/>
      <c r="G11" s="72"/>
    </row>
    <row r="12" spans="1:7">
      <c r="A12" s="63" t="s">
        <v>366</v>
      </c>
      <c r="B12" s="72"/>
      <c r="C12" s="72"/>
      <c r="D12" s="72"/>
      <c r="E12" s="72"/>
      <c r="F12" s="72"/>
      <c r="G12" s="72"/>
    </row>
    <row r="13" spans="1:7">
      <c r="A13" s="63" t="s">
        <v>367</v>
      </c>
      <c r="B13" s="160">
        <v>0</v>
      </c>
      <c r="C13" s="160">
        <v>35769.599999999999</v>
      </c>
      <c r="D13" s="160">
        <v>35769.599999999999</v>
      </c>
      <c r="E13" s="160">
        <v>35769.42</v>
      </c>
      <c r="F13" s="160">
        <v>20120.22</v>
      </c>
      <c r="G13" s="160">
        <v>0.18000000000029104</v>
      </c>
    </row>
    <row r="14" spans="1:7" ht="14.25" customHeight="1">
      <c r="A14" s="63" t="s">
        <v>368</v>
      </c>
      <c r="B14" s="160"/>
      <c r="C14" s="160"/>
      <c r="D14" s="160">
        <v>0</v>
      </c>
      <c r="E14" s="160"/>
      <c r="F14" s="160"/>
      <c r="G14" s="160">
        <v>0</v>
      </c>
    </row>
    <row r="15" spans="1:7" ht="14.25" customHeight="1">
      <c r="A15" s="63" t="s">
        <v>369</v>
      </c>
      <c r="B15" s="160">
        <v>0</v>
      </c>
      <c r="C15" s="160">
        <v>602510.80000000005</v>
      </c>
      <c r="D15" s="160">
        <v>602510.80000000005</v>
      </c>
      <c r="E15" s="160">
        <v>580271.93999999994</v>
      </c>
      <c r="F15" s="160">
        <v>573904.93999999994</v>
      </c>
      <c r="G15" s="160">
        <v>22238.860000000102</v>
      </c>
    </row>
    <row r="16" spans="1:7">
      <c r="A16" s="63" t="s">
        <v>370</v>
      </c>
      <c r="B16" s="72"/>
      <c r="C16" s="72"/>
      <c r="D16" s="72"/>
      <c r="E16" s="72"/>
      <c r="F16" s="72"/>
      <c r="G16" s="72"/>
    </row>
    <row r="17" spans="1:7">
      <c r="A17" s="63" t="s">
        <v>371</v>
      </c>
      <c r="B17" s="72"/>
      <c r="C17" s="72"/>
      <c r="D17" s="72"/>
      <c r="E17" s="72"/>
      <c r="F17" s="72"/>
      <c r="G17" s="72"/>
    </row>
    <row r="18" spans="1:7">
      <c r="A18" s="63" t="s">
        <v>372</v>
      </c>
      <c r="B18" s="72"/>
      <c r="C18" s="72"/>
      <c r="D18" s="72"/>
      <c r="E18" s="72"/>
      <c r="F18" s="72"/>
      <c r="G18" s="72"/>
    </row>
    <row r="19" spans="1:7">
      <c r="A19" s="53" t="s">
        <v>373</v>
      </c>
      <c r="B19" s="71">
        <f>SUM(B20:B26)</f>
        <v>0</v>
      </c>
      <c r="C19" s="71">
        <f t="shared" ref="C19:F19" si="2">SUM(C20:C26)</f>
        <v>61719.6</v>
      </c>
      <c r="D19" s="71">
        <f t="shared" si="2"/>
        <v>61719.6</v>
      </c>
      <c r="E19" s="71">
        <f t="shared" si="2"/>
        <v>48569.23</v>
      </c>
      <c r="F19" s="71">
        <f t="shared" si="2"/>
        <v>44508.73</v>
      </c>
      <c r="G19" s="71">
        <f>SUM(G20:G26)</f>
        <v>13150.369999999995</v>
      </c>
    </row>
    <row r="20" spans="1:7">
      <c r="A20" s="63" t="s">
        <v>374</v>
      </c>
      <c r="B20" s="71"/>
      <c r="C20" s="71"/>
      <c r="D20" s="71"/>
      <c r="E20" s="71"/>
      <c r="F20" s="71"/>
      <c r="G20" s="72"/>
    </row>
    <row r="21" spans="1:7">
      <c r="A21" s="63" t="s">
        <v>375</v>
      </c>
      <c r="B21" s="71"/>
      <c r="C21" s="71"/>
      <c r="D21" s="71"/>
      <c r="E21" s="71"/>
      <c r="F21" s="71"/>
      <c r="G21" s="72"/>
    </row>
    <row r="22" spans="1:7">
      <c r="A22" s="63" t="s">
        <v>376</v>
      </c>
      <c r="B22" s="71"/>
      <c r="C22" s="71"/>
      <c r="D22" s="71"/>
      <c r="E22" s="71"/>
      <c r="F22" s="71"/>
      <c r="G22" s="72"/>
    </row>
    <row r="23" spans="1:7">
      <c r="A23" s="63" t="s">
        <v>377</v>
      </c>
      <c r="B23" s="71"/>
      <c r="C23" s="71"/>
      <c r="D23" s="71"/>
      <c r="E23" s="71"/>
      <c r="F23" s="71"/>
      <c r="G23" s="72"/>
    </row>
    <row r="24" spans="1:7">
      <c r="A24" s="63" t="s">
        <v>378</v>
      </c>
      <c r="B24" s="71"/>
      <c r="C24" s="71"/>
      <c r="D24" s="71"/>
      <c r="E24" s="71"/>
      <c r="F24" s="71"/>
      <c r="G24" s="72"/>
    </row>
    <row r="25" spans="1:7">
      <c r="A25" s="63" t="s">
        <v>379</v>
      </c>
      <c r="B25" s="161"/>
      <c r="C25" s="161"/>
      <c r="D25" s="161">
        <v>0</v>
      </c>
      <c r="E25" s="161"/>
      <c r="F25" s="161"/>
      <c r="G25" s="161">
        <v>0</v>
      </c>
    </row>
    <row r="26" spans="1:7">
      <c r="A26" s="63" t="s">
        <v>380</v>
      </c>
      <c r="B26" s="161">
        <v>0</v>
      </c>
      <c r="C26" s="161">
        <v>61719.6</v>
      </c>
      <c r="D26" s="161">
        <v>61719.6</v>
      </c>
      <c r="E26" s="161">
        <v>48569.23</v>
      </c>
      <c r="F26" s="161">
        <v>44508.73</v>
      </c>
      <c r="G26" s="161">
        <v>13150.369999999995</v>
      </c>
    </row>
    <row r="27" spans="1:7">
      <c r="A27" s="53" t="s">
        <v>381</v>
      </c>
      <c r="B27" s="71"/>
      <c r="C27" s="71"/>
      <c r="D27" s="71"/>
      <c r="E27" s="71"/>
      <c r="F27" s="71"/>
      <c r="G27" s="71"/>
    </row>
    <row r="28" spans="1:7">
      <c r="A28" s="69" t="s">
        <v>382</v>
      </c>
      <c r="B28" s="71"/>
      <c r="C28" s="71"/>
      <c r="D28" s="71"/>
      <c r="E28" s="71"/>
      <c r="F28" s="71"/>
      <c r="G28" s="72"/>
    </row>
    <row r="29" spans="1:7">
      <c r="A29" s="63" t="s">
        <v>383</v>
      </c>
      <c r="B29" s="71"/>
      <c r="C29" s="71"/>
      <c r="D29" s="71"/>
      <c r="E29" s="71"/>
      <c r="F29" s="71"/>
      <c r="G29" s="72"/>
    </row>
    <row r="30" spans="1:7">
      <c r="A30" s="63" t="s">
        <v>384</v>
      </c>
      <c r="B30" s="71"/>
      <c r="C30" s="71"/>
      <c r="D30" s="71"/>
      <c r="E30" s="71"/>
      <c r="F30" s="71"/>
      <c r="G30" s="72"/>
    </row>
    <row r="31" spans="1:7">
      <c r="A31" s="63" t="s">
        <v>385</v>
      </c>
      <c r="B31" s="71"/>
      <c r="C31" s="71"/>
      <c r="D31" s="71"/>
      <c r="E31" s="71"/>
      <c r="F31" s="71"/>
      <c r="G31" s="72"/>
    </row>
    <row r="32" spans="1:7">
      <c r="A32" s="63" t="s">
        <v>386</v>
      </c>
      <c r="B32" s="71"/>
      <c r="C32" s="71"/>
      <c r="D32" s="71"/>
      <c r="E32" s="71"/>
      <c r="F32" s="71"/>
      <c r="G32" s="72"/>
    </row>
    <row r="33" spans="1:7">
      <c r="A33" s="63" t="s">
        <v>387</v>
      </c>
      <c r="B33" s="71"/>
      <c r="C33" s="71"/>
      <c r="D33" s="71"/>
      <c r="E33" s="71"/>
      <c r="F33" s="71"/>
      <c r="G33" s="72"/>
    </row>
    <row r="34" spans="1:7">
      <c r="A34" s="63" t="s">
        <v>388</v>
      </c>
      <c r="B34" s="71"/>
      <c r="C34" s="71"/>
      <c r="D34" s="71"/>
      <c r="E34" s="71"/>
      <c r="F34" s="71"/>
      <c r="G34" s="72"/>
    </row>
    <row r="35" spans="1:7">
      <c r="A35" s="63" t="s">
        <v>389</v>
      </c>
      <c r="B35" s="71"/>
      <c r="C35" s="71"/>
      <c r="D35" s="71"/>
      <c r="E35" s="71"/>
      <c r="F35" s="71"/>
      <c r="G35" s="72"/>
    </row>
    <row r="36" spans="1:7">
      <c r="A36" s="63" t="s">
        <v>390</v>
      </c>
      <c r="B36" s="71"/>
      <c r="C36" s="71"/>
      <c r="D36" s="71"/>
      <c r="E36" s="71"/>
      <c r="F36" s="71"/>
      <c r="G36" s="72"/>
    </row>
    <row r="37" spans="1:7" ht="28.8">
      <c r="A37" s="64" t="s">
        <v>398</v>
      </c>
      <c r="B37" s="71">
        <f>SUM(B38:B41)</f>
        <v>0</v>
      </c>
      <c r="C37" s="71">
        <f t="shared" ref="C37:F37" si="3">SUM(C38:C41)</f>
        <v>0</v>
      </c>
      <c r="D37" s="71">
        <f t="shared" si="3"/>
        <v>0</v>
      </c>
      <c r="E37" s="71">
        <f t="shared" si="3"/>
        <v>0</v>
      </c>
      <c r="F37" s="71">
        <f t="shared" si="3"/>
        <v>0</v>
      </c>
      <c r="G37" s="71">
        <f>SUM(G38:G41)</f>
        <v>0</v>
      </c>
    </row>
    <row r="38" spans="1:7">
      <c r="A38" s="69" t="s">
        <v>391</v>
      </c>
      <c r="B38" s="71"/>
      <c r="C38" s="71"/>
      <c r="D38" s="71"/>
      <c r="E38" s="71"/>
      <c r="F38" s="71"/>
      <c r="G38" s="72"/>
    </row>
    <row r="39" spans="1:7" ht="28.8">
      <c r="A39" s="69" t="s">
        <v>392</v>
      </c>
      <c r="B39" s="72"/>
      <c r="C39" s="72"/>
      <c r="D39" s="72"/>
      <c r="E39" s="72"/>
      <c r="F39" s="72"/>
      <c r="G39" s="72"/>
    </row>
    <row r="40" spans="1:7">
      <c r="A40" s="69" t="s">
        <v>393</v>
      </c>
      <c r="B40" s="72"/>
      <c r="C40" s="72"/>
      <c r="D40" s="72"/>
      <c r="E40" s="72"/>
      <c r="F40" s="72"/>
      <c r="G40" s="72"/>
    </row>
    <row r="41" spans="1:7">
      <c r="A41" s="69" t="s">
        <v>394</v>
      </c>
      <c r="B41" s="72"/>
      <c r="C41" s="72"/>
      <c r="D41" s="72"/>
      <c r="E41" s="72"/>
      <c r="F41" s="72"/>
      <c r="G41" s="72"/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4">SUM(C44,C53,C61,C71)</f>
        <v>0</v>
      </c>
      <c r="D43" s="73">
        <f t="shared" si="4"/>
        <v>0</v>
      </c>
      <c r="E43" s="73">
        <f t="shared" si="4"/>
        <v>0</v>
      </c>
      <c r="F43" s="73">
        <f t="shared" si="4"/>
        <v>0</v>
      </c>
      <c r="G43" s="73">
        <f t="shared" si="4"/>
        <v>0</v>
      </c>
    </row>
    <row r="44" spans="1:7">
      <c r="A44" s="53" t="s">
        <v>430</v>
      </c>
      <c r="B44" s="72"/>
      <c r="C44" s="72"/>
      <c r="D44" s="72"/>
      <c r="E44" s="72"/>
      <c r="F44" s="72"/>
      <c r="G44" s="72"/>
    </row>
    <row r="45" spans="1:7">
      <c r="A45" s="69" t="s">
        <v>365</v>
      </c>
      <c r="B45" s="72"/>
      <c r="C45" s="72"/>
      <c r="D45" s="72"/>
      <c r="E45" s="72"/>
      <c r="F45" s="72"/>
      <c r="G45" s="72"/>
    </row>
    <row r="46" spans="1:7">
      <c r="A46" s="69" t="s">
        <v>366</v>
      </c>
      <c r="B46" s="72"/>
      <c r="C46" s="72"/>
      <c r="D46" s="72"/>
      <c r="E46" s="72"/>
      <c r="F46" s="72"/>
      <c r="G46" s="72"/>
    </row>
    <row r="47" spans="1:7">
      <c r="A47" s="69" t="s">
        <v>367</v>
      </c>
      <c r="B47" s="72"/>
      <c r="C47" s="72"/>
      <c r="D47" s="72"/>
      <c r="E47" s="72"/>
      <c r="F47" s="72"/>
      <c r="G47" s="72"/>
    </row>
    <row r="48" spans="1:7">
      <c r="A48" s="69" t="s">
        <v>368</v>
      </c>
      <c r="B48" s="72"/>
      <c r="C48" s="72"/>
      <c r="D48" s="72"/>
      <c r="E48" s="72"/>
      <c r="F48" s="72"/>
      <c r="G48" s="72"/>
    </row>
    <row r="49" spans="1:7">
      <c r="A49" s="69" t="s">
        <v>369</v>
      </c>
      <c r="B49" s="72"/>
      <c r="C49" s="72"/>
      <c r="D49" s="72"/>
      <c r="E49" s="72"/>
      <c r="F49" s="72"/>
      <c r="G49" s="72"/>
    </row>
    <row r="50" spans="1:7">
      <c r="A50" s="69" t="s">
        <v>370</v>
      </c>
      <c r="B50" s="72"/>
      <c r="C50" s="72"/>
      <c r="D50" s="72"/>
      <c r="E50" s="72"/>
      <c r="F50" s="72"/>
      <c r="G50" s="72"/>
    </row>
    <row r="51" spans="1:7">
      <c r="A51" s="69" t="s">
        <v>371</v>
      </c>
      <c r="B51" s="72"/>
      <c r="C51" s="72"/>
      <c r="D51" s="72"/>
      <c r="E51" s="72"/>
      <c r="F51" s="72"/>
      <c r="G51" s="72"/>
    </row>
    <row r="52" spans="1:7">
      <c r="A52" s="69" t="s">
        <v>372</v>
      </c>
      <c r="B52" s="72"/>
      <c r="C52" s="72"/>
      <c r="D52" s="72"/>
      <c r="E52" s="72"/>
      <c r="F52" s="72"/>
      <c r="G52" s="72"/>
    </row>
    <row r="53" spans="1:7">
      <c r="A53" s="53" t="s">
        <v>373</v>
      </c>
      <c r="B53" s="71"/>
      <c r="C53" s="71"/>
      <c r="D53" s="71"/>
      <c r="E53" s="71"/>
      <c r="F53" s="71"/>
      <c r="G53" s="71"/>
    </row>
    <row r="54" spans="1:7">
      <c r="A54" s="69" t="s">
        <v>374</v>
      </c>
      <c r="B54" s="71"/>
      <c r="C54" s="71"/>
      <c r="D54" s="71"/>
      <c r="E54" s="71"/>
      <c r="F54" s="71"/>
      <c r="G54" s="72"/>
    </row>
    <row r="55" spans="1:7">
      <c r="A55" s="69" t="s">
        <v>375</v>
      </c>
      <c r="B55" s="71"/>
      <c r="C55" s="71"/>
      <c r="D55" s="71"/>
      <c r="E55" s="71"/>
      <c r="F55" s="71"/>
      <c r="G55" s="72"/>
    </row>
    <row r="56" spans="1:7">
      <c r="A56" s="69" t="s">
        <v>376</v>
      </c>
      <c r="B56" s="71"/>
      <c r="C56" s="71"/>
      <c r="D56" s="71"/>
      <c r="E56" s="71"/>
      <c r="F56" s="71"/>
      <c r="G56" s="72"/>
    </row>
    <row r="57" spans="1:7">
      <c r="A57" s="48" t="s">
        <v>377</v>
      </c>
      <c r="B57" s="71"/>
      <c r="C57" s="71"/>
      <c r="D57" s="71"/>
      <c r="E57" s="71"/>
      <c r="F57" s="71"/>
      <c r="G57" s="72"/>
    </row>
    <row r="58" spans="1:7">
      <c r="A58" s="69" t="s">
        <v>378</v>
      </c>
      <c r="B58" s="71"/>
      <c r="C58" s="71"/>
      <c r="D58" s="71"/>
      <c r="E58" s="71"/>
      <c r="F58" s="71"/>
      <c r="G58" s="72"/>
    </row>
    <row r="59" spans="1:7">
      <c r="A59" s="69" t="s">
        <v>379</v>
      </c>
      <c r="B59" s="71"/>
      <c r="C59" s="71"/>
      <c r="D59" s="71"/>
      <c r="E59" s="71"/>
      <c r="F59" s="71"/>
      <c r="G59" s="72"/>
    </row>
    <row r="60" spans="1:7">
      <c r="A60" s="69" t="s">
        <v>380</v>
      </c>
      <c r="B60" s="71"/>
      <c r="C60" s="71"/>
      <c r="D60" s="71"/>
      <c r="E60" s="71"/>
      <c r="F60" s="71"/>
      <c r="G60" s="72"/>
    </row>
    <row r="61" spans="1:7">
      <c r="A61" s="53" t="s">
        <v>381</v>
      </c>
      <c r="B61" s="71">
        <f>SUM(B62:B70)</f>
        <v>0</v>
      </c>
      <c r="C61" s="71">
        <f t="shared" ref="C61:G61" si="5">SUM(C62:C70)</f>
        <v>0</v>
      </c>
      <c r="D61" s="71">
        <f t="shared" si="5"/>
        <v>0</v>
      </c>
      <c r="E61" s="71">
        <f t="shared" si="5"/>
        <v>0</v>
      </c>
      <c r="F61" s="71">
        <f t="shared" si="5"/>
        <v>0</v>
      </c>
      <c r="G61" s="71">
        <f t="shared" si="5"/>
        <v>0</v>
      </c>
    </row>
    <row r="62" spans="1:7">
      <c r="A62" s="69" t="s">
        <v>382</v>
      </c>
      <c r="B62" s="71"/>
      <c r="C62" s="71"/>
      <c r="D62" s="71"/>
      <c r="E62" s="71"/>
      <c r="F62" s="71"/>
      <c r="G62" s="72"/>
    </row>
    <row r="63" spans="1:7">
      <c r="A63" s="69" t="s">
        <v>383</v>
      </c>
      <c r="B63" s="71"/>
      <c r="C63" s="71"/>
      <c r="D63" s="71"/>
      <c r="E63" s="71"/>
      <c r="F63" s="71"/>
      <c r="G63" s="72"/>
    </row>
    <row r="64" spans="1:7">
      <c r="A64" s="69" t="s">
        <v>384</v>
      </c>
      <c r="B64" s="71"/>
      <c r="C64" s="71"/>
      <c r="D64" s="71"/>
      <c r="E64" s="71"/>
      <c r="F64" s="71"/>
      <c r="G64" s="72"/>
    </row>
    <row r="65" spans="1:8">
      <c r="A65" s="69" t="s">
        <v>385</v>
      </c>
      <c r="B65" s="71"/>
      <c r="C65" s="71"/>
      <c r="D65" s="71"/>
      <c r="E65" s="71"/>
      <c r="F65" s="71"/>
      <c r="G65" s="72"/>
    </row>
    <row r="66" spans="1:8">
      <c r="A66" s="69" t="s">
        <v>386</v>
      </c>
      <c r="B66" s="71"/>
      <c r="C66" s="71"/>
      <c r="D66" s="71"/>
      <c r="E66" s="71"/>
      <c r="F66" s="71"/>
      <c r="G66" s="72"/>
    </row>
    <row r="67" spans="1:8">
      <c r="A67" s="69" t="s">
        <v>387</v>
      </c>
      <c r="B67" s="71"/>
      <c r="C67" s="71"/>
      <c r="D67" s="71"/>
      <c r="E67" s="71"/>
      <c r="F67" s="71"/>
      <c r="G67" s="72"/>
    </row>
    <row r="68" spans="1:8">
      <c r="A68" s="69" t="s">
        <v>388</v>
      </c>
      <c r="B68" s="71"/>
      <c r="C68" s="71"/>
      <c r="D68" s="71"/>
      <c r="E68" s="71"/>
      <c r="F68" s="71"/>
      <c r="G68" s="72"/>
    </row>
    <row r="69" spans="1:8">
      <c r="A69" s="69" t="s">
        <v>389</v>
      </c>
      <c r="B69" s="71"/>
      <c r="C69" s="71"/>
      <c r="D69" s="71"/>
      <c r="E69" s="71"/>
      <c r="F69" s="71"/>
      <c r="G69" s="72"/>
    </row>
    <row r="70" spans="1:8">
      <c r="A70" s="69" t="s">
        <v>390</v>
      </c>
      <c r="B70" s="71"/>
      <c r="C70" s="71"/>
      <c r="D70" s="71"/>
      <c r="E70" s="71"/>
      <c r="F70" s="71"/>
      <c r="G70" s="72"/>
    </row>
    <row r="71" spans="1:8">
      <c r="A71" s="64" t="s">
        <v>3299</v>
      </c>
      <c r="B71" s="74"/>
      <c r="C71" s="74"/>
      <c r="D71" s="74"/>
      <c r="E71" s="74"/>
      <c r="F71" s="74"/>
      <c r="G71" s="74"/>
    </row>
    <row r="72" spans="1:8">
      <c r="A72" s="69" t="s">
        <v>391</v>
      </c>
      <c r="B72" s="71"/>
      <c r="C72" s="71"/>
      <c r="D72" s="71"/>
      <c r="E72" s="71"/>
      <c r="F72" s="71"/>
      <c r="G72" s="72"/>
    </row>
    <row r="73" spans="1:8" ht="28.8">
      <c r="A73" s="69" t="s">
        <v>392</v>
      </c>
      <c r="B73" s="71"/>
      <c r="C73" s="71"/>
      <c r="D73" s="71"/>
      <c r="E73" s="71"/>
      <c r="F73" s="71"/>
      <c r="G73" s="72"/>
    </row>
    <row r="74" spans="1:8">
      <c r="A74" s="69" t="s">
        <v>393</v>
      </c>
      <c r="B74" s="71"/>
      <c r="C74" s="71"/>
      <c r="D74" s="71"/>
      <c r="E74" s="71"/>
      <c r="F74" s="71"/>
      <c r="G74" s="72"/>
    </row>
    <row r="75" spans="1:8">
      <c r="A75" s="69" t="s">
        <v>394</v>
      </c>
      <c r="B75" s="71"/>
      <c r="C75" s="71"/>
      <c r="D75" s="71"/>
      <c r="E75" s="71"/>
      <c r="F75" s="71"/>
      <c r="G75" s="72"/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0</v>
      </c>
      <c r="C77" s="73">
        <f t="shared" ref="C77:F77" si="6">C43+C9</f>
        <v>700000</v>
      </c>
      <c r="D77" s="73">
        <f t="shared" si="6"/>
        <v>700000</v>
      </c>
      <c r="E77" s="73">
        <f t="shared" si="6"/>
        <v>664610.59</v>
      </c>
      <c r="F77" s="73">
        <f t="shared" si="6"/>
        <v>638533.8899999999</v>
      </c>
      <c r="G77" s="73">
        <f>G43+G9</f>
        <v>35389.410000000098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700000</v>
      </c>
      <c r="R2" s="18">
        <f>'Formato 6 c)'!D9</f>
        <v>700000</v>
      </c>
      <c r="S2" s="18">
        <f>'Formato 6 c)'!E9</f>
        <v>664610.59</v>
      </c>
      <c r="T2" s="18">
        <f>'Formato 6 c)'!F9</f>
        <v>638533.8899999999</v>
      </c>
      <c r="U2" s="18">
        <f>'Formato 6 c)'!G9</f>
        <v>35389.410000000098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638280.4</v>
      </c>
      <c r="R3" s="18">
        <f>'Formato 6 c)'!D10</f>
        <v>638280.4</v>
      </c>
      <c r="S3" s="18">
        <f>'Formato 6 c)'!E10</f>
        <v>616041.36</v>
      </c>
      <c r="T3" s="18">
        <f>'Formato 6 c)'!F10</f>
        <v>594025.15999999992</v>
      </c>
      <c r="U3" s="18">
        <f>'Formato 6 c)'!G10</f>
        <v>22239.040000000103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35769.599999999999</v>
      </c>
      <c r="R6" s="18">
        <f>'Formato 6 c)'!D13</f>
        <v>35769.599999999999</v>
      </c>
      <c r="S6" s="18">
        <f>'Formato 6 c)'!E13</f>
        <v>35769.42</v>
      </c>
      <c r="T6" s="18">
        <f>'Formato 6 c)'!F13</f>
        <v>20120.22</v>
      </c>
      <c r="U6" s="18">
        <f>'Formato 6 c)'!G13</f>
        <v>0.18000000000029104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602510.80000000005</v>
      </c>
      <c r="R8" s="18">
        <f>'Formato 6 c)'!D15</f>
        <v>602510.80000000005</v>
      </c>
      <c r="S8" s="18">
        <f>'Formato 6 c)'!E15</f>
        <v>580271.93999999994</v>
      </c>
      <c r="T8" s="18">
        <f>'Formato 6 c)'!F15</f>
        <v>573904.93999999994</v>
      </c>
      <c r="U8" s="18">
        <f>'Formato 6 c)'!G15</f>
        <v>22238.860000000102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61719.6</v>
      </c>
      <c r="R12" s="18">
        <f>'Formato 6 c)'!D19</f>
        <v>61719.6</v>
      </c>
      <c r="S12" s="18">
        <f>'Formato 6 c)'!E19</f>
        <v>48569.23</v>
      </c>
      <c r="T12" s="18">
        <f>'Formato 6 c)'!F19</f>
        <v>44508.73</v>
      </c>
      <c r="U12" s="18">
        <f>'Formato 6 c)'!G19</f>
        <v>13150.369999999995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61719.6</v>
      </c>
      <c r="R19" s="18">
        <f>'Formato 6 c)'!D26</f>
        <v>61719.6</v>
      </c>
      <c r="S19" s="18">
        <f>'Formato 6 c)'!E26</f>
        <v>48569.23</v>
      </c>
      <c r="T19" s="18">
        <f>'Formato 6 c)'!F26</f>
        <v>44508.73</v>
      </c>
      <c r="U19" s="18">
        <f>'Formato 6 c)'!G26</f>
        <v>13150.369999999995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0</v>
      </c>
      <c r="Q68" s="18">
        <f>'Formato 6 c)'!C77</f>
        <v>700000</v>
      </c>
      <c r="R68" s="18">
        <f>'Formato 6 c)'!D77</f>
        <v>700000</v>
      </c>
      <c r="S68" s="18">
        <f>'Formato 6 c)'!E77</f>
        <v>664610.59</v>
      </c>
      <c r="T68" s="18">
        <f>'Formato 6 c)'!F77</f>
        <v>638533.8899999999</v>
      </c>
      <c r="U68" s="18">
        <f>'Formato 6 c)'!G77</f>
        <v>35389.410000000098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/>
  <cols>
    <col min="2" max="2" width="35.88671875" bestFit="1" customWidth="1"/>
    <col min="3" max="3" width="50.33203125" customWidth="1"/>
    <col min="4" max="4" width="12.10937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SANTA CATARINA, GUANAJUATO, Gobierno del Estado de Guanajuato</v>
      </c>
    </row>
    <row r="7" spans="2:3">
      <c r="C7" t="str">
        <f>CONCATENATE(ENTE_PUBLICO," (a)")</f>
        <v>SISTEMA PARA EL DESARROLLO INTEGRAL DE LA FAMILIA DEL MUNICIPIO DE SANTA CATARINA, GUANAJUATO,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1161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Santa Catarina, Gobierno del Estado de Guanajuato</v>
      </c>
    </row>
    <row r="12" spans="2:3">
      <c r="B12" t="s">
        <v>794</v>
      </c>
      <c r="C12" s="24">
        <v>2019</v>
      </c>
    </row>
    <row r="14" spans="2:3">
      <c r="B14" t="s">
        <v>793</v>
      </c>
      <c r="C14" s="24" t="s">
        <v>3303</v>
      </c>
    </row>
    <row r="15" spans="2:3">
      <c r="C15" s="24">
        <v>4</v>
      </c>
    </row>
    <row r="16" spans="2:3">
      <c r="C16" s="24" t="s">
        <v>3304</v>
      </c>
    </row>
    <row r="18" spans="4:9" ht="129.6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.6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40">
        <v>-1.7976931348623099E+100</v>
      </c>
      <c r="E30" s="140">
        <v>1.7976931348623099E+100</v>
      </c>
    </row>
    <row r="32" spans="4:9">
      <c r="D32" t="s">
        <v>3145</v>
      </c>
      <c r="E32" t="s">
        <v>3146</v>
      </c>
    </row>
    <row r="33" spans="4: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85" zoomScaleNormal="85" workbookViewId="0">
      <selection activeCell="B22" sqref="B22:H31"/>
    </sheetView>
  </sheetViews>
  <sheetFormatPr baseColWidth="10" defaultRowHeight="14.4" zeroHeight="1"/>
  <cols>
    <col min="1" max="1" width="111.88671875" customWidth="1"/>
    <col min="2" max="6" width="20.6640625" style="16" customWidth="1"/>
    <col min="7" max="7" width="17.5546875" style="16" customWidth="1"/>
  </cols>
  <sheetData>
    <row r="1" spans="1:7" ht="54" customHeight="1">
      <c r="A1" s="187" t="s">
        <v>3287</v>
      </c>
      <c r="B1" s="186"/>
      <c r="C1" s="186"/>
      <c r="D1" s="186"/>
      <c r="E1" s="186"/>
      <c r="F1" s="186"/>
      <c r="G1" s="186"/>
    </row>
    <row r="2" spans="1:7">
      <c r="A2" s="168" t="str">
        <f>ENTE_PUBLICO_A</f>
        <v>SISTEMA PARA EL DESARROLLO INTEGRAL DE LA FAMILIA DEL MUNICIPIO DE SANTA CATARINA, GUANAJUATO, Gobierno del Estado de Guanajuato (a)</v>
      </c>
      <c r="B2" s="169"/>
      <c r="C2" s="169"/>
      <c r="D2" s="169"/>
      <c r="E2" s="169"/>
      <c r="F2" s="169"/>
      <c r="G2" s="170"/>
    </row>
    <row r="3" spans="1:7">
      <c r="A3" s="174" t="s">
        <v>277</v>
      </c>
      <c r="B3" s="175"/>
      <c r="C3" s="175"/>
      <c r="D3" s="175"/>
      <c r="E3" s="175"/>
      <c r="F3" s="175"/>
      <c r="G3" s="176"/>
    </row>
    <row r="4" spans="1:7">
      <c r="A4" s="174" t="s">
        <v>399</v>
      </c>
      <c r="B4" s="175"/>
      <c r="C4" s="175"/>
      <c r="D4" s="175"/>
      <c r="E4" s="175"/>
      <c r="F4" s="175"/>
      <c r="G4" s="176"/>
    </row>
    <row r="5" spans="1:7">
      <c r="A5" s="174" t="str">
        <f>TRIMESTRE</f>
        <v>Del 1 de enero al 31 de diciembre de 2019 (b)</v>
      </c>
      <c r="B5" s="175"/>
      <c r="C5" s="175"/>
      <c r="D5" s="175"/>
      <c r="E5" s="175"/>
      <c r="F5" s="175"/>
      <c r="G5" s="176"/>
    </row>
    <row r="6" spans="1:7">
      <c r="A6" s="177" t="s">
        <v>118</v>
      </c>
      <c r="B6" s="178"/>
      <c r="C6" s="178"/>
      <c r="D6" s="178"/>
      <c r="E6" s="178"/>
      <c r="F6" s="178"/>
      <c r="G6" s="179"/>
    </row>
    <row r="7" spans="1:7">
      <c r="A7" s="183" t="s">
        <v>361</v>
      </c>
      <c r="B7" s="188" t="s">
        <v>279</v>
      </c>
      <c r="C7" s="188"/>
      <c r="D7" s="188"/>
      <c r="E7" s="188"/>
      <c r="F7" s="188"/>
      <c r="G7" s="188" t="s">
        <v>280</v>
      </c>
    </row>
    <row r="8" spans="1:7" ht="29.25" customHeight="1">
      <c r="A8" s="184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5"/>
    </row>
    <row r="9" spans="1:7">
      <c r="A9" s="52" t="s">
        <v>400</v>
      </c>
      <c r="B9" s="66">
        <f>SUM(B10,B11,B12,B15,B16,B19)</f>
        <v>0</v>
      </c>
      <c r="C9" s="66">
        <f t="shared" ref="C9:F9" si="0">SUM(C10,C11,C12,C15,C16,C19)</f>
        <v>99289.2</v>
      </c>
      <c r="D9" s="66">
        <f t="shared" si="0"/>
        <v>99289.2</v>
      </c>
      <c r="E9" s="66">
        <f t="shared" si="0"/>
        <v>86138.65</v>
      </c>
      <c r="F9" s="66">
        <f t="shared" si="0"/>
        <v>66428.95</v>
      </c>
      <c r="G9" s="66">
        <f>SUM(G10,G11,G12,G15,G16,G19)</f>
        <v>13150.550000000003</v>
      </c>
    </row>
    <row r="10" spans="1:7" ht="14.25" customHeight="1">
      <c r="A10" s="53" t="s">
        <v>401</v>
      </c>
      <c r="B10" s="163">
        <v>0</v>
      </c>
      <c r="C10" s="163">
        <v>99289.2</v>
      </c>
      <c r="D10" s="162">
        <v>99289.2</v>
      </c>
      <c r="E10" s="163">
        <v>86138.65</v>
      </c>
      <c r="F10" s="163">
        <v>66428.95</v>
      </c>
      <c r="G10" s="162">
        <v>13150.550000000003</v>
      </c>
    </row>
    <row r="11" spans="1:7">
      <c r="A11" s="53" t="s">
        <v>402</v>
      </c>
      <c r="B11" s="67"/>
      <c r="C11" s="67"/>
      <c r="D11" s="67"/>
      <c r="E11" s="67"/>
      <c r="F11" s="67"/>
      <c r="G11" s="67"/>
    </row>
    <row r="12" spans="1:7">
      <c r="A12" s="53" t="s">
        <v>403</v>
      </c>
      <c r="B12" s="67"/>
      <c r="C12" s="67"/>
      <c r="D12" s="67"/>
      <c r="E12" s="67"/>
      <c r="F12" s="67"/>
      <c r="G12" s="67"/>
    </row>
    <row r="13" spans="1:7">
      <c r="A13" s="63" t="s">
        <v>404</v>
      </c>
      <c r="B13" s="67"/>
      <c r="C13" s="67"/>
      <c r="D13" s="67"/>
      <c r="E13" s="67"/>
      <c r="F13" s="67"/>
      <c r="G13" s="67"/>
    </row>
    <row r="14" spans="1:7">
      <c r="A14" s="63" t="s">
        <v>405</v>
      </c>
      <c r="B14" s="67"/>
      <c r="C14" s="67"/>
      <c r="D14" s="67"/>
      <c r="E14" s="67"/>
      <c r="F14" s="67"/>
      <c r="G14" s="67"/>
    </row>
    <row r="15" spans="1:7">
      <c r="A15" s="53" t="s">
        <v>406</v>
      </c>
      <c r="B15" s="67"/>
      <c r="C15" s="67"/>
      <c r="D15" s="67"/>
      <c r="E15" s="67"/>
      <c r="F15" s="67"/>
      <c r="G15" s="67"/>
    </row>
    <row r="16" spans="1:7">
      <c r="A16" s="64" t="s">
        <v>407</v>
      </c>
      <c r="B16" s="67"/>
      <c r="C16" s="67"/>
      <c r="D16" s="67"/>
      <c r="E16" s="67"/>
      <c r="F16" s="67"/>
      <c r="G16" s="67"/>
    </row>
    <row r="17" spans="1:7">
      <c r="A17" s="63" t="s">
        <v>408</v>
      </c>
      <c r="B17" s="67"/>
      <c r="C17" s="67"/>
      <c r="D17" s="67"/>
      <c r="E17" s="67"/>
      <c r="F17" s="67"/>
      <c r="G17" s="67"/>
    </row>
    <row r="18" spans="1:7">
      <c r="A18" s="63" t="s">
        <v>409</v>
      </c>
      <c r="B18" s="67"/>
      <c r="C18" s="67"/>
      <c r="D18" s="67"/>
      <c r="E18" s="67"/>
      <c r="F18" s="67"/>
      <c r="G18" s="67"/>
    </row>
    <row r="19" spans="1:7">
      <c r="A19" s="53" t="s">
        <v>410</v>
      </c>
      <c r="B19" s="67"/>
      <c r="C19" s="67"/>
      <c r="D19" s="67"/>
      <c r="E19" s="67"/>
      <c r="F19" s="67"/>
      <c r="G19" s="67"/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1">SUM(C22,C23,C24,C27,C28,C31)</f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66">
        <f>SUM(G22,G23,G24,G27,G28,G31)</f>
        <v>0</v>
      </c>
    </row>
    <row r="22" spans="1:7" s="24" customFormat="1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>
      <c r="A24" s="53" t="s">
        <v>403</v>
      </c>
      <c r="B24" s="67"/>
      <c r="C24" s="67"/>
      <c r="D24" s="67"/>
      <c r="E24" s="67"/>
      <c r="F24" s="67"/>
      <c r="G24" s="67"/>
    </row>
    <row r="25" spans="1:7" s="24" customFormat="1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>
      <c r="A28" s="64" t="s">
        <v>407</v>
      </c>
      <c r="B28" s="67"/>
      <c r="C28" s="67"/>
      <c r="D28" s="67"/>
      <c r="E28" s="67"/>
      <c r="F28" s="67"/>
      <c r="G28" s="67"/>
    </row>
    <row r="29" spans="1:7" s="24" customFormat="1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>
      <c r="A31" s="53" t="s">
        <v>410</v>
      </c>
      <c r="B31" s="67"/>
      <c r="C31" s="67"/>
      <c r="D31" s="67"/>
      <c r="E31" s="67"/>
      <c r="F31" s="67"/>
      <c r="G31" s="67"/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0</v>
      </c>
      <c r="C33" s="66">
        <f t="shared" ref="C33:G33" si="2">C21+C9</f>
        <v>99289.2</v>
      </c>
      <c r="D33" s="66">
        <f t="shared" si="2"/>
        <v>99289.2</v>
      </c>
      <c r="E33" s="66">
        <f t="shared" si="2"/>
        <v>86138.65</v>
      </c>
      <c r="F33" s="66">
        <f t="shared" si="2"/>
        <v>66428.95</v>
      </c>
      <c r="G33" s="66">
        <f t="shared" si="2"/>
        <v>13150.550000000003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99289.2</v>
      </c>
      <c r="R2" s="18">
        <f>'Formato 6 d)'!D9</f>
        <v>99289.2</v>
      </c>
      <c r="S2" s="18">
        <f>'Formato 6 d)'!E9</f>
        <v>86138.65</v>
      </c>
      <c r="T2" s="18">
        <f>'Formato 6 d)'!F9</f>
        <v>66428.95</v>
      </c>
      <c r="U2" s="18">
        <f>'Formato 6 d)'!G9</f>
        <v>13150.550000000003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99289.2</v>
      </c>
      <c r="R3" s="18">
        <f>'Formato 6 d)'!D10</f>
        <v>99289.2</v>
      </c>
      <c r="S3" s="18">
        <f>'Formato 6 d)'!E10</f>
        <v>86138.65</v>
      </c>
      <c r="T3" s="18">
        <f>'Formato 6 d)'!F10</f>
        <v>66428.95</v>
      </c>
      <c r="U3" s="18">
        <f>'Formato 6 d)'!G10</f>
        <v>13150.550000000003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0</v>
      </c>
      <c r="Q24" s="18">
        <f>'Formato 6 d)'!C33</f>
        <v>99289.2</v>
      </c>
      <c r="R24" s="18">
        <f>'Formato 6 d)'!D33</f>
        <v>99289.2</v>
      </c>
      <c r="S24" s="18">
        <f>'Formato 6 d)'!E33</f>
        <v>86138.65</v>
      </c>
      <c r="T24" s="18">
        <f>'Formato 6 d)'!F33</f>
        <v>66428.95</v>
      </c>
      <c r="U24" s="18">
        <f>'Formato 6 d)'!G33</f>
        <v>13150.550000000003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4.4" zeroHeight="1"/>
  <cols>
    <col min="1" max="1" width="81.44140625" customWidth="1"/>
    <col min="2" max="7" width="20.6640625" customWidth="1"/>
    <col min="8" max="16384" width="10.88671875" hidden="1"/>
  </cols>
  <sheetData>
    <row r="1" spans="1:7" ht="37.5" customHeight="1">
      <c r="A1" s="186" t="s">
        <v>413</v>
      </c>
      <c r="B1" s="186"/>
      <c r="C1" s="186"/>
      <c r="D1" s="186"/>
      <c r="E1" s="186"/>
      <c r="F1" s="186"/>
      <c r="G1" s="186"/>
    </row>
    <row r="2" spans="1:7">
      <c r="A2" s="168" t="str">
        <f>ENTIDAD</f>
        <v>Municipio de Santa Catarina, Gobierno del Estado de Guanajuato</v>
      </c>
      <c r="B2" s="169"/>
      <c r="C2" s="169"/>
      <c r="D2" s="169"/>
      <c r="E2" s="169"/>
      <c r="F2" s="169"/>
      <c r="G2" s="170"/>
    </row>
    <row r="3" spans="1:7">
      <c r="A3" s="171" t="s">
        <v>414</v>
      </c>
      <c r="B3" s="172"/>
      <c r="C3" s="172"/>
      <c r="D3" s="172"/>
      <c r="E3" s="172"/>
      <c r="F3" s="172"/>
      <c r="G3" s="173"/>
    </row>
    <row r="4" spans="1:7">
      <c r="A4" s="171" t="s">
        <v>118</v>
      </c>
      <c r="B4" s="172"/>
      <c r="C4" s="172"/>
      <c r="D4" s="172"/>
      <c r="E4" s="172"/>
      <c r="F4" s="172"/>
      <c r="G4" s="173"/>
    </row>
    <row r="5" spans="1:7">
      <c r="A5" s="171" t="s">
        <v>415</v>
      </c>
      <c r="B5" s="172"/>
      <c r="C5" s="172"/>
      <c r="D5" s="172"/>
      <c r="E5" s="172"/>
      <c r="F5" s="172"/>
      <c r="G5" s="173"/>
    </row>
    <row r="6" spans="1:7">
      <c r="A6" s="183" t="s">
        <v>3288</v>
      </c>
      <c r="B6" s="51">
        <f>ANIO1P</f>
        <v>2020</v>
      </c>
      <c r="C6" s="196" t="str">
        <f>ANIO2P</f>
        <v>2021 (d)</v>
      </c>
      <c r="D6" s="196" t="str">
        <f>ANIO3P</f>
        <v>2022 (d)</v>
      </c>
      <c r="E6" s="196" t="str">
        <f>ANIO4P</f>
        <v>2023 (d)</v>
      </c>
      <c r="F6" s="196" t="str">
        <f>ANIO5P</f>
        <v>2024 (d)</v>
      </c>
      <c r="G6" s="196" t="str">
        <f>ANIO6P</f>
        <v>2025 (d)</v>
      </c>
    </row>
    <row r="7" spans="1:7" ht="48" customHeight="1">
      <c r="A7" s="184"/>
      <c r="B7" s="88" t="s">
        <v>3291</v>
      </c>
      <c r="C7" s="197"/>
      <c r="D7" s="197"/>
      <c r="E7" s="197"/>
      <c r="F7" s="197"/>
      <c r="G7" s="197"/>
    </row>
    <row r="8" spans="1:7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28.8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28.8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4.4" zeroHeight="1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>
      <c r="A1" s="186" t="s">
        <v>451</v>
      </c>
      <c r="B1" s="186"/>
      <c r="C1" s="186"/>
      <c r="D1" s="186"/>
      <c r="E1" s="186"/>
      <c r="F1" s="186"/>
      <c r="G1" s="186"/>
    </row>
    <row r="2" spans="1:7" customFormat="1">
      <c r="A2" s="168" t="str">
        <f>ENTIDAD</f>
        <v>Municipio de Santa Catarina, Gobierno del Estado de Guanajuato</v>
      </c>
      <c r="B2" s="169"/>
      <c r="C2" s="169"/>
      <c r="D2" s="169"/>
      <c r="E2" s="169"/>
      <c r="F2" s="169"/>
      <c r="G2" s="170"/>
    </row>
    <row r="3" spans="1:7" customFormat="1">
      <c r="A3" s="171" t="s">
        <v>452</v>
      </c>
      <c r="B3" s="172"/>
      <c r="C3" s="172"/>
      <c r="D3" s="172"/>
      <c r="E3" s="172"/>
      <c r="F3" s="172"/>
      <c r="G3" s="173"/>
    </row>
    <row r="4" spans="1:7" customFormat="1">
      <c r="A4" s="171" t="s">
        <v>118</v>
      </c>
      <c r="B4" s="172"/>
      <c r="C4" s="172"/>
      <c r="D4" s="172"/>
      <c r="E4" s="172"/>
      <c r="F4" s="172"/>
      <c r="G4" s="173"/>
    </row>
    <row r="5" spans="1:7" customFormat="1">
      <c r="A5" s="171" t="s">
        <v>415</v>
      </c>
      <c r="B5" s="172"/>
      <c r="C5" s="172"/>
      <c r="D5" s="172"/>
      <c r="E5" s="172"/>
      <c r="F5" s="172"/>
      <c r="G5" s="173"/>
    </row>
    <row r="6" spans="1:7" customFormat="1">
      <c r="A6" s="198" t="s">
        <v>3142</v>
      </c>
      <c r="B6" s="51">
        <f>ANIO1P</f>
        <v>2020</v>
      </c>
      <c r="C6" s="196" t="str">
        <f>ANIO2P</f>
        <v>2021 (d)</v>
      </c>
      <c r="D6" s="196" t="str">
        <f>ANIO3P</f>
        <v>2022 (d)</v>
      </c>
      <c r="E6" s="196" t="str">
        <f>ANIO4P</f>
        <v>2023 (d)</v>
      </c>
      <c r="F6" s="196" t="str">
        <f>ANIO5P</f>
        <v>2024 (d)</v>
      </c>
      <c r="G6" s="196" t="str">
        <f>ANIO6P</f>
        <v>2025 (d)</v>
      </c>
    </row>
    <row r="7" spans="1:7" customFormat="1" ht="48" customHeight="1">
      <c r="A7" s="199"/>
      <c r="B7" s="88" t="s">
        <v>3291</v>
      </c>
      <c r="C7" s="197"/>
      <c r="D7" s="197"/>
      <c r="E7" s="197"/>
      <c r="F7" s="197"/>
      <c r="G7" s="197"/>
    </row>
    <row r="8" spans="1:7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4.4" zeroHeight="1"/>
  <cols>
    <col min="1" max="1" width="88.109375" customWidth="1"/>
    <col min="2" max="7" width="20.6640625" customWidth="1"/>
    <col min="8" max="16384" width="10.88671875" hidden="1"/>
  </cols>
  <sheetData>
    <row r="1" spans="1:7" s="91" customFormat="1" ht="37.5" customHeight="1">
      <c r="A1" s="186" t="s">
        <v>466</v>
      </c>
      <c r="B1" s="186"/>
      <c r="C1" s="186"/>
      <c r="D1" s="186"/>
      <c r="E1" s="186"/>
      <c r="F1" s="186"/>
      <c r="G1" s="186"/>
    </row>
    <row r="2" spans="1:7">
      <c r="A2" s="168" t="str">
        <f>ENTIDAD</f>
        <v>Municipio de Santa Catarina, Gobierno del Estado de Guanajuato</v>
      </c>
      <c r="B2" s="169"/>
      <c r="C2" s="169"/>
      <c r="D2" s="169"/>
      <c r="E2" s="169"/>
      <c r="F2" s="169"/>
      <c r="G2" s="170"/>
    </row>
    <row r="3" spans="1:7">
      <c r="A3" s="171" t="s">
        <v>467</v>
      </c>
      <c r="B3" s="172"/>
      <c r="C3" s="172"/>
      <c r="D3" s="172"/>
      <c r="E3" s="172"/>
      <c r="F3" s="172"/>
      <c r="G3" s="173"/>
    </row>
    <row r="4" spans="1:7">
      <c r="A4" s="177" t="s">
        <v>118</v>
      </c>
      <c r="B4" s="178"/>
      <c r="C4" s="178"/>
      <c r="D4" s="178"/>
      <c r="E4" s="178"/>
      <c r="F4" s="178"/>
      <c r="G4" s="179"/>
    </row>
    <row r="5" spans="1:7">
      <c r="A5" s="203" t="s">
        <v>3288</v>
      </c>
      <c r="B5" s="201" t="str">
        <f>ANIO5R</f>
        <v>2014 ¹ (c)</v>
      </c>
      <c r="C5" s="201" t="str">
        <f>ANIO4R</f>
        <v>2015 ¹ (c)</v>
      </c>
      <c r="D5" s="201" t="str">
        <f>ANIO3R</f>
        <v>2016 ¹ (c)</v>
      </c>
      <c r="E5" s="201" t="str">
        <f>ANIO2R</f>
        <v>2017 ¹ (c)</v>
      </c>
      <c r="F5" s="201" t="str">
        <f>ANIO1R</f>
        <v>2018 ¹ (c)</v>
      </c>
      <c r="G5" s="51">
        <f>ANIO_INFORME</f>
        <v>2019</v>
      </c>
    </row>
    <row r="6" spans="1:7" ht="32.1" customHeight="1">
      <c r="A6" s="204"/>
      <c r="B6" s="202"/>
      <c r="C6" s="202"/>
      <c r="D6" s="202"/>
      <c r="E6" s="202"/>
      <c r="F6" s="202"/>
      <c r="G6" s="88" t="s">
        <v>3294</v>
      </c>
    </row>
    <row r="7" spans="1:7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28.8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00" t="s">
        <v>3292</v>
      </c>
      <c r="B39" s="200"/>
      <c r="C39" s="200"/>
      <c r="D39" s="200"/>
      <c r="E39" s="200"/>
      <c r="F39" s="200"/>
      <c r="G39" s="200"/>
    </row>
    <row r="40" spans="1:7" ht="15" customHeight="1">
      <c r="A40" s="200" t="s">
        <v>3293</v>
      </c>
      <c r="B40" s="200"/>
      <c r="C40" s="200"/>
      <c r="D40" s="200"/>
      <c r="E40" s="200"/>
      <c r="F40" s="200"/>
      <c r="G40" s="200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4.4" zeroHeight="1"/>
  <cols>
    <col min="1" max="1" width="69.44140625" customWidth="1"/>
    <col min="2" max="7" width="20.6640625" customWidth="1"/>
    <col min="8" max="16384" width="10.88671875" hidden="1"/>
  </cols>
  <sheetData>
    <row r="1" spans="1:7" s="91" customFormat="1" ht="37.5" customHeight="1">
      <c r="A1" s="186" t="s">
        <v>490</v>
      </c>
      <c r="B1" s="186"/>
      <c r="C1" s="186"/>
      <c r="D1" s="186"/>
      <c r="E1" s="186"/>
      <c r="F1" s="186"/>
      <c r="G1" s="186"/>
    </row>
    <row r="2" spans="1:7">
      <c r="A2" s="168" t="str">
        <f>ENTIDAD</f>
        <v>Municipio de Santa Catarina, Gobierno del Estado de Guanajuato</v>
      </c>
      <c r="B2" s="169"/>
      <c r="C2" s="169"/>
      <c r="D2" s="169"/>
      <c r="E2" s="169"/>
      <c r="F2" s="169"/>
      <c r="G2" s="170"/>
    </row>
    <row r="3" spans="1:7">
      <c r="A3" s="171" t="s">
        <v>491</v>
      </c>
      <c r="B3" s="172"/>
      <c r="C3" s="172"/>
      <c r="D3" s="172"/>
      <c r="E3" s="172"/>
      <c r="F3" s="172"/>
      <c r="G3" s="173"/>
    </row>
    <row r="4" spans="1:7">
      <c r="A4" s="177" t="s">
        <v>118</v>
      </c>
      <c r="B4" s="178"/>
      <c r="C4" s="178"/>
      <c r="D4" s="178"/>
      <c r="E4" s="178"/>
      <c r="F4" s="178"/>
      <c r="G4" s="179"/>
    </row>
    <row r="5" spans="1:7">
      <c r="A5" s="205" t="s">
        <v>3142</v>
      </c>
      <c r="B5" s="201" t="str">
        <f>ANIO5R</f>
        <v>2014 ¹ (c)</v>
      </c>
      <c r="C5" s="201" t="str">
        <f>ANIO4R</f>
        <v>2015 ¹ (c)</v>
      </c>
      <c r="D5" s="201" t="str">
        <f>ANIO3R</f>
        <v>2016 ¹ (c)</v>
      </c>
      <c r="E5" s="201" t="str">
        <f>ANIO2R</f>
        <v>2017 ¹ (c)</v>
      </c>
      <c r="F5" s="201" t="str">
        <f>ANIO1R</f>
        <v>2018 ¹ (c)</v>
      </c>
      <c r="G5" s="51">
        <f>ANIO_INFORME</f>
        <v>2019</v>
      </c>
    </row>
    <row r="6" spans="1:7" ht="32.1" customHeight="1">
      <c r="A6" s="206"/>
      <c r="B6" s="202"/>
      <c r="C6" s="202"/>
      <c r="D6" s="202"/>
      <c r="E6" s="202"/>
      <c r="F6" s="202"/>
      <c r="G6" s="88" t="s">
        <v>3295</v>
      </c>
    </row>
    <row r="7" spans="1:7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200" t="s">
        <v>3292</v>
      </c>
      <c r="B32" s="200"/>
      <c r="C32" s="200"/>
      <c r="D32" s="200"/>
      <c r="E32" s="200"/>
      <c r="F32" s="200"/>
      <c r="G32" s="200"/>
    </row>
    <row r="33" spans="1:7">
      <c r="A33" s="200" t="s">
        <v>3293</v>
      </c>
      <c r="B33" s="200"/>
      <c r="C33" s="200"/>
      <c r="D33" s="200"/>
      <c r="E33" s="200"/>
      <c r="F33" s="200"/>
      <c r="G33" s="200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8671875" defaultRowHeight="14.4" zeroHeight="1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>
      <c r="A1" s="180" t="s">
        <v>495</v>
      </c>
      <c r="B1" s="180"/>
      <c r="C1" s="180"/>
      <c r="D1" s="180"/>
      <c r="E1" s="180"/>
      <c r="F1" s="180"/>
      <c r="G1" s="111"/>
    </row>
    <row r="2" spans="1:7">
      <c r="A2" s="168" t="str">
        <f>ENTE_PUBLICO</f>
        <v>SISTEMA PARA EL DESARROLLO INTEGRAL DE LA FAMILIA DEL MUNICIPIO DE SANTA CATARINA, GUANAJUATO, Gobierno del Estado de Guanajuato</v>
      </c>
      <c r="B2" s="169"/>
      <c r="C2" s="169"/>
      <c r="D2" s="169"/>
      <c r="E2" s="169"/>
      <c r="F2" s="170"/>
    </row>
    <row r="3" spans="1:7">
      <c r="A3" s="177" t="s">
        <v>496</v>
      </c>
      <c r="B3" s="178"/>
      <c r="C3" s="178"/>
      <c r="D3" s="178"/>
      <c r="E3" s="178"/>
      <c r="F3" s="179"/>
    </row>
    <row r="4" spans="1:7" ht="28.8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6" t="s">
        <v>502</v>
      </c>
      <c r="B5" s="5"/>
      <c r="C5" s="5"/>
      <c r="D5" s="5"/>
      <c r="E5" s="5"/>
      <c r="F5" s="5"/>
    </row>
    <row r="6" spans="1:7">
      <c r="A6" s="137" t="s">
        <v>503</v>
      </c>
      <c r="B6" s="60"/>
      <c r="C6" s="60"/>
      <c r="D6" s="60"/>
      <c r="E6" s="60"/>
      <c r="F6" s="60"/>
    </row>
    <row r="7" spans="1:7">
      <c r="A7" s="137" t="s">
        <v>504</v>
      </c>
      <c r="B7" s="60"/>
      <c r="C7" s="60"/>
      <c r="D7" s="60"/>
      <c r="E7" s="60"/>
      <c r="F7" s="60"/>
    </row>
    <row r="8" spans="1:7">
      <c r="A8" s="138"/>
      <c r="B8" s="54"/>
      <c r="C8" s="54"/>
      <c r="D8" s="54"/>
      <c r="E8" s="54"/>
      <c r="F8" s="54"/>
    </row>
    <row r="9" spans="1:7">
      <c r="A9" s="136" t="s">
        <v>505</v>
      </c>
      <c r="B9" s="54"/>
      <c r="C9" s="54"/>
      <c r="D9" s="54"/>
      <c r="E9" s="54"/>
      <c r="F9" s="54"/>
    </row>
    <row r="10" spans="1:7">
      <c r="A10" s="137" t="s">
        <v>506</v>
      </c>
      <c r="B10" s="60"/>
      <c r="C10" s="60"/>
      <c r="D10" s="60"/>
      <c r="E10" s="60"/>
      <c r="F10" s="60"/>
    </row>
    <row r="11" spans="1:7">
      <c r="A11" s="139" t="s">
        <v>507</v>
      </c>
      <c r="B11" s="60"/>
      <c r="C11" s="60"/>
      <c r="D11" s="60"/>
      <c r="E11" s="60"/>
      <c r="F11" s="60"/>
    </row>
    <row r="12" spans="1:7">
      <c r="A12" s="139" t="s">
        <v>508</v>
      </c>
      <c r="B12" s="60"/>
      <c r="C12" s="60"/>
      <c r="D12" s="60"/>
      <c r="E12" s="60"/>
      <c r="F12" s="60"/>
    </row>
    <row r="13" spans="1:7">
      <c r="A13" s="139" t="s">
        <v>509</v>
      </c>
      <c r="B13" s="60"/>
      <c r="C13" s="60"/>
      <c r="D13" s="60"/>
      <c r="E13" s="60"/>
      <c r="F13" s="60"/>
    </row>
    <row r="14" spans="1:7">
      <c r="A14" s="137" t="s">
        <v>510</v>
      </c>
      <c r="B14" s="60"/>
      <c r="C14" s="60"/>
      <c r="D14" s="60"/>
      <c r="E14" s="60"/>
      <c r="F14" s="60"/>
    </row>
    <row r="15" spans="1:7">
      <c r="A15" s="139" t="s">
        <v>507</v>
      </c>
      <c r="B15" s="60"/>
      <c r="C15" s="60"/>
      <c r="D15" s="60"/>
      <c r="E15" s="60"/>
      <c r="F15" s="60"/>
    </row>
    <row r="16" spans="1:7">
      <c r="A16" s="139" t="s">
        <v>508</v>
      </c>
      <c r="B16" s="60"/>
      <c r="C16" s="60"/>
      <c r="D16" s="60"/>
      <c r="E16" s="60"/>
      <c r="F16" s="60"/>
    </row>
    <row r="17" spans="1:6">
      <c r="A17" s="139" t="s">
        <v>509</v>
      </c>
      <c r="B17" s="60"/>
      <c r="C17" s="60"/>
      <c r="D17" s="60"/>
      <c r="E17" s="60"/>
      <c r="F17" s="60"/>
    </row>
    <row r="18" spans="1:6">
      <c r="A18" s="137" t="s">
        <v>511</v>
      </c>
      <c r="B18" s="145"/>
      <c r="C18" s="60"/>
      <c r="D18" s="60"/>
      <c r="E18" s="60"/>
      <c r="F18" s="60"/>
    </row>
    <row r="19" spans="1:6">
      <c r="A19" s="137" t="s">
        <v>512</v>
      </c>
      <c r="B19" s="60"/>
      <c r="C19" s="60"/>
      <c r="D19" s="60"/>
      <c r="E19" s="60"/>
      <c r="F19" s="60"/>
    </row>
    <row r="20" spans="1:6">
      <c r="A20" s="137" t="s">
        <v>513</v>
      </c>
      <c r="B20" s="146"/>
      <c r="C20" s="146"/>
      <c r="D20" s="146"/>
      <c r="E20" s="146"/>
      <c r="F20" s="146"/>
    </row>
    <row r="21" spans="1:6">
      <c r="A21" s="137" t="s">
        <v>514</v>
      </c>
      <c r="B21" s="146"/>
      <c r="C21" s="146"/>
      <c r="D21" s="146"/>
      <c r="E21" s="146"/>
      <c r="F21" s="146"/>
    </row>
    <row r="22" spans="1:6">
      <c r="A22" s="64" t="s">
        <v>515</v>
      </c>
      <c r="B22" s="146"/>
      <c r="C22" s="146"/>
      <c r="D22" s="146"/>
      <c r="E22" s="146"/>
      <c r="F22" s="146"/>
    </row>
    <row r="23" spans="1:6">
      <c r="A23" s="64" t="s">
        <v>516</v>
      </c>
      <c r="B23" s="146"/>
      <c r="C23" s="146"/>
      <c r="D23" s="146"/>
      <c r="E23" s="146"/>
      <c r="F23" s="146"/>
    </row>
    <row r="24" spans="1:6">
      <c r="A24" s="64" t="s">
        <v>517</v>
      </c>
      <c r="B24" s="147"/>
      <c r="C24" s="60"/>
      <c r="D24" s="60"/>
      <c r="E24" s="60"/>
      <c r="F24" s="60"/>
    </row>
    <row r="25" spans="1:6">
      <c r="A25" s="137" t="s">
        <v>518</v>
      </c>
      <c r="B25" s="147"/>
      <c r="C25" s="60"/>
      <c r="D25" s="60"/>
      <c r="E25" s="60"/>
      <c r="F25" s="60"/>
    </row>
    <row r="26" spans="1:6">
      <c r="A26" s="138"/>
      <c r="B26" s="54"/>
      <c r="C26" s="54"/>
      <c r="D26" s="54"/>
      <c r="E26" s="54"/>
      <c r="F26" s="54"/>
    </row>
    <row r="27" spans="1:6">
      <c r="A27" s="136" t="s">
        <v>519</v>
      </c>
      <c r="B27" s="54"/>
      <c r="C27" s="54"/>
      <c r="D27" s="54"/>
      <c r="E27" s="54"/>
      <c r="F27" s="54"/>
    </row>
    <row r="28" spans="1:6">
      <c r="A28" s="137" t="s">
        <v>520</v>
      </c>
      <c r="B28" s="60"/>
      <c r="C28" s="60"/>
      <c r="D28" s="60"/>
      <c r="E28" s="60"/>
      <c r="F28" s="60"/>
    </row>
    <row r="29" spans="1:6">
      <c r="A29" s="138"/>
      <c r="B29" s="54"/>
      <c r="C29" s="54"/>
      <c r="D29" s="54"/>
      <c r="E29" s="54"/>
      <c r="F29" s="54"/>
    </row>
    <row r="30" spans="1:6">
      <c r="A30" s="136" t="s">
        <v>521</v>
      </c>
      <c r="B30" s="54"/>
      <c r="C30" s="54"/>
      <c r="D30" s="54"/>
      <c r="E30" s="54"/>
      <c r="F30" s="54"/>
    </row>
    <row r="31" spans="1:6">
      <c r="A31" s="137" t="s">
        <v>506</v>
      </c>
      <c r="B31" s="60"/>
      <c r="C31" s="60"/>
      <c r="D31" s="60"/>
      <c r="E31" s="60"/>
      <c r="F31" s="60"/>
    </row>
    <row r="32" spans="1:6">
      <c r="A32" s="137" t="s">
        <v>510</v>
      </c>
      <c r="B32" s="60"/>
      <c r="C32" s="60"/>
      <c r="D32" s="60"/>
      <c r="E32" s="60"/>
      <c r="F32" s="60"/>
    </row>
    <row r="33" spans="1:6">
      <c r="A33" s="137" t="s">
        <v>522</v>
      </c>
      <c r="B33" s="60"/>
      <c r="C33" s="60"/>
      <c r="D33" s="60"/>
      <c r="E33" s="60"/>
      <c r="F33" s="60"/>
    </row>
    <row r="34" spans="1:6">
      <c r="A34" s="138"/>
      <c r="B34" s="54"/>
      <c r="C34" s="54"/>
      <c r="D34" s="54"/>
      <c r="E34" s="54"/>
      <c r="F34" s="54"/>
    </row>
    <row r="35" spans="1:6">
      <c r="A35" s="136" t="s">
        <v>523</v>
      </c>
      <c r="B35" s="54"/>
      <c r="C35" s="54"/>
      <c r="D35" s="54"/>
      <c r="E35" s="54"/>
      <c r="F35" s="54"/>
    </row>
    <row r="36" spans="1:6">
      <c r="A36" s="137" t="s">
        <v>524</v>
      </c>
      <c r="B36" s="60"/>
      <c r="C36" s="60"/>
      <c r="D36" s="60"/>
      <c r="E36" s="60"/>
      <c r="F36" s="60"/>
    </row>
    <row r="37" spans="1:6">
      <c r="A37" s="137" t="s">
        <v>525</v>
      </c>
      <c r="B37" s="60"/>
      <c r="C37" s="60"/>
      <c r="D37" s="60"/>
      <c r="E37" s="60"/>
      <c r="F37" s="60"/>
    </row>
    <row r="38" spans="1:6">
      <c r="A38" s="137" t="s">
        <v>526</v>
      </c>
      <c r="B38" s="147"/>
      <c r="C38" s="60"/>
      <c r="D38" s="60"/>
      <c r="E38" s="60"/>
      <c r="F38" s="60"/>
    </row>
    <row r="39" spans="1:6">
      <c r="A39" s="138"/>
      <c r="B39" s="54"/>
      <c r="C39" s="54"/>
      <c r="D39" s="54"/>
      <c r="E39" s="54"/>
      <c r="F39" s="54"/>
    </row>
    <row r="40" spans="1:6">
      <c r="A40" s="136" t="s">
        <v>527</v>
      </c>
      <c r="B40" s="60"/>
      <c r="C40" s="60"/>
      <c r="D40" s="60"/>
      <c r="E40" s="60"/>
      <c r="F40" s="60"/>
    </row>
    <row r="41" spans="1:6">
      <c r="A41" s="138"/>
      <c r="B41" s="54"/>
      <c r="C41" s="54"/>
      <c r="D41" s="54"/>
      <c r="E41" s="54"/>
      <c r="F41" s="54"/>
    </row>
    <row r="42" spans="1:6">
      <c r="A42" s="136" t="s">
        <v>528</v>
      </c>
      <c r="B42" s="54"/>
      <c r="C42" s="54"/>
      <c r="D42" s="54"/>
      <c r="E42" s="54"/>
      <c r="F42" s="54"/>
    </row>
    <row r="43" spans="1:6">
      <c r="A43" s="137" t="s">
        <v>529</v>
      </c>
      <c r="B43" s="60"/>
      <c r="C43" s="60"/>
      <c r="D43" s="60"/>
      <c r="E43" s="60"/>
      <c r="F43" s="60"/>
    </row>
    <row r="44" spans="1:6">
      <c r="A44" s="137" t="s">
        <v>530</v>
      </c>
      <c r="B44" s="60"/>
      <c r="C44" s="60"/>
      <c r="D44" s="60"/>
      <c r="E44" s="60"/>
      <c r="F44" s="60"/>
    </row>
    <row r="45" spans="1:6">
      <c r="A45" s="137" t="s">
        <v>531</v>
      </c>
      <c r="B45" s="60"/>
      <c r="C45" s="60"/>
      <c r="D45" s="60"/>
      <c r="E45" s="60"/>
      <c r="F45" s="60"/>
    </row>
    <row r="46" spans="1:6">
      <c r="A46" s="138"/>
      <c r="B46" s="54"/>
      <c r="C46" s="54"/>
      <c r="D46" s="54"/>
      <c r="E46" s="54"/>
      <c r="F46" s="54"/>
    </row>
    <row r="47" spans="1:6" ht="28.8">
      <c r="A47" s="136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6"/>
      <c r="C48" s="146"/>
      <c r="D48" s="146"/>
      <c r="E48" s="146"/>
      <c r="F48" s="146"/>
    </row>
    <row r="49" spans="1:6">
      <c r="A49" s="64" t="s">
        <v>531</v>
      </c>
      <c r="B49" s="146"/>
      <c r="C49" s="146"/>
      <c r="D49" s="146"/>
      <c r="E49" s="146"/>
      <c r="F49" s="146"/>
    </row>
    <row r="50" spans="1:6">
      <c r="A50" s="138"/>
      <c r="B50" s="54"/>
      <c r="C50" s="54"/>
      <c r="D50" s="54"/>
      <c r="E50" s="54"/>
      <c r="F50" s="54"/>
    </row>
    <row r="51" spans="1:6">
      <c r="A51" s="136" t="s">
        <v>533</v>
      </c>
      <c r="B51" s="54"/>
      <c r="C51" s="54"/>
      <c r="D51" s="54"/>
      <c r="E51" s="54"/>
      <c r="F51" s="54"/>
    </row>
    <row r="52" spans="1:6">
      <c r="A52" s="137" t="s">
        <v>530</v>
      </c>
      <c r="B52" s="60"/>
      <c r="C52" s="60"/>
      <c r="D52" s="60"/>
      <c r="E52" s="60"/>
      <c r="F52" s="60"/>
    </row>
    <row r="53" spans="1:6">
      <c r="A53" s="137" t="s">
        <v>531</v>
      </c>
      <c r="B53" s="60"/>
      <c r="C53" s="60"/>
      <c r="D53" s="60"/>
      <c r="E53" s="60"/>
      <c r="F53" s="60"/>
    </row>
    <row r="54" spans="1:6">
      <c r="A54" s="137" t="s">
        <v>534</v>
      </c>
      <c r="B54" s="60"/>
      <c r="C54" s="60"/>
      <c r="D54" s="60"/>
      <c r="E54" s="60"/>
      <c r="F54" s="60"/>
    </row>
    <row r="55" spans="1:6">
      <c r="A55" s="138"/>
      <c r="B55" s="54"/>
      <c r="C55" s="54"/>
      <c r="D55" s="54"/>
      <c r="E55" s="54"/>
      <c r="F55" s="54"/>
    </row>
    <row r="56" spans="1:6">
      <c r="A56" s="136" t="s">
        <v>535</v>
      </c>
      <c r="B56" s="54"/>
      <c r="C56" s="54"/>
      <c r="D56" s="54"/>
      <c r="E56" s="54"/>
      <c r="F56" s="54"/>
    </row>
    <row r="57" spans="1:6">
      <c r="A57" s="137" t="s">
        <v>530</v>
      </c>
      <c r="B57" s="60"/>
      <c r="C57" s="60"/>
      <c r="D57" s="60"/>
      <c r="E57" s="60"/>
      <c r="F57" s="60"/>
    </row>
    <row r="58" spans="1:6">
      <c r="A58" s="137" t="s">
        <v>531</v>
      </c>
      <c r="B58" s="60"/>
      <c r="C58" s="60"/>
      <c r="D58" s="60"/>
      <c r="E58" s="60"/>
      <c r="F58" s="60"/>
    </row>
    <row r="59" spans="1:6">
      <c r="A59" s="138"/>
      <c r="B59" s="54"/>
      <c r="C59" s="54"/>
      <c r="D59" s="54"/>
      <c r="E59" s="54"/>
      <c r="F59" s="54"/>
    </row>
    <row r="60" spans="1:6">
      <c r="A60" s="136" t="s">
        <v>536</v>
      </c>
      <c r="B60" s="54"/>
      <c r="C60" s="54"/>
      <c r="D60" s="54"/>
      <c r="E60" s="54"/>
      <c r="F60" s="54"/>
    </row>
    <row r="61" spans="1:6">
      <c r="A61" s="137" t="s">
        <v>537</v>
      </c>
      <c r="B61" s="60"/>
      <c r="C61" s="60"/>
      <c r="D61" s="60"/>
      <c r="E61" s="60"/>
      <c r="F61" s="60"/>
    </row>
    <row r="62" spans="1:6">
      <c r="A62" s="137" t="s">
        <v>538</v>
      </c>
      <c r="B62" s="147"/>
      <c r="C62" s="60"/>
      <c r="D62" s="60"/>
      <c r="E62" s="60"/>
      <c r="F62" s="60"/>
    </row>
    <row r="63" spans="1:6">
      <c r="A63" s="138"/>
      <c r="B63" s="54"/>
      <c r="C63" s="54"/>
      <c r="D63" s="54"/>
      <c r="E63" s="54"/>
      <c r="F63" s="54"/>
    </row>
    <row r="64" spans="1:6">
      <c r="A64" s="136" t="s">
        <v>539</v>
      </c>
      <c r="B64" s="54"/>
      <c r="C64" s="54"/>
      <c r="D64" s="54"/>
      <c r="E64" s="54"/>
      <c r="F64" s="54"/>
    </row>
    <row r="65" spans="1:6">
      <c r="A65" s="137" t="s">
        <v>540</v>
      </c>
      <c r="B65" s="60"/>
      <c r="C65" s="60"/>
      <c r="D65" s="60"/>
      <c r="E65" s="60"/>
      <c r="F65" s="60"/>
    </row>
    <row r="66" spans="1:6">
      <c r="A66" s="137" t="s">
        <v>541</v>
      </c>
      <c r="B66" s="60"/>
      <c r="C66" s="60"/>
      <c r="D66" s="60"/>
      <c r="E66" s="60"/>
      <c r="F66" s="60"/>
    </row>
    <row r="67" spans="1:6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F73" sqref="F73"/>
    </sheetView>
  </sheetViews>
  <sheetFormatPr baseColWidth="10" defaultColWidth="0" defaultRowHeight="14.4" zeroHeight="1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>
      <c r="A1" s="180" t="s">
        <v>545</v>
      </c>
      <c r="B1" s="180"/>
      <c r="C1" s="180"/>
      <c r="D1" s="180"/>
      <c r="E1" s="180"/>
      <c r="F1" s="180"/>
    </row>
    <row r="2" spans="1:6">
      <c r="A2" s="168" t="str">
        <f>ENTE_PUBLICO_A</f>
        <v>SISTEMA PARA EL DESARROLLO INTEGRAL DE LA FAMILIA DEL MUNICIPIO DE SANTA CATARINA, GUANAJUATO, Gobierno del Estado de Guanajuato (a)</v>
      </c>
      <c r="B2" s="169"/>
      <c r="C2" s="169"/>
      <c r="D2" s="169"/>
      <c r="E2" s="169"/>
      <c r="F2" s="170"/>
    </row>
    <row r="3" spans="1:6">
      <c r="A3" s="171" t="s">
        <v>117</v>
      </c>
      <c r="B3" s="172"/>
      <c r="C3" s="172"/>
      <c r="D3" s="172"/>
      <c r="E3" s="172"/>
      <c r="F3" s="173"/>
    </row>
    <row r="4" spans="1:6">
      <c r="A4" s="174" t="str">
        <f>PERIODO_INFORME</f>
        <v>Al 31 de diciembre de 2018 y al 31 de diciembre de 2019 (b)</v>
      </c>
      <c r="B4" s="175"/>
      <c r="C4" s="175"/>
      <c r="D4" s="175"/>
      <c r="E4" s="175"/>
      <c r="F4" s="176"/>
    </row>
    <row r="5" spans="1:6">
      <c r="A5" s="177" t="s">
        <v>118</v>
      </c>
      <c r="B5" s="178"/>
      <c r="C5" s="178"/>
      <c r="D5" s="178"/>
      <c r="E5" s="178"/>
      <c r="F5" s="179"/>
    </row>
    <row r="6" spans="1:6" s="3" customFormat="1" ht="28.8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149">
        <f>SUM(B10:B16)</f>
        <v>571873.13</v>
      </c>
      <c r="C9" s="149">
        <f>SUM(C10:C16)</f>
        <v>704885.17</v>
      </c>
      <c r="D9" s="100" t="s">
        <v>54</v>
      </c>
      <c r="E9" s="149">
        <f>SUM(E10:E18)</f>
        <v>379534.22000000003</v>
      </c>
      <c r="F9" s="149">
        <f>SUM(F10:F18)</f>
        <v>201331.63</v>
      </c>
    </row>
    <row r="10" spans="1:6">
      <c r="A10" s="96" t="s">
        <v>4</v>
      </c>
      <c r="B10" s="149"/>
      <c r="C10" s="149"/>
      <c r="D10" s="101" t="s">
        <v>55</v>
      </c>
      <c r="E10" s="149">
        <v>219477.98</v>
      </c>
      <c r="F10" s="149">
        <v>57296.959999999999</v>
      </c>
    </row>
    <row r="11" spans="1:6">
      <c r="A11" s="96" t="s">
        <v>5</v>
      </c>
      <c r="B11" s="149">
        <v>571873.13</v>
      </c>
      <c r="C11" s="149">
        <v>704885.17</v>
      </c>
      <c r="D11" s="101" t="s">
        <v>56</v>
      </c>
      <c r="E11" s="149">
        <v>30698.11</v>
      </c>
      <c r="F11" s="149">
        <v>31441.08</v>
      </c>
    </row>
    <row r="12" spans="1:6">
      <c r="A12" s="96" t="s">
        <v>6</v>
      </c>
      <c r="B12" s="77"/>
      <c r="C12" s="60"/>
      <c r="D12" s="101" t="s">
        <v>57</v>
      </c>
      <c r="E12" s="60"/>
      <c r="F12" s="60"/>
    </row>
    <row r="13" spans="1:6">
      <c r="A13" s="96" t="s">
        <v>7</v>
      </c>
      <c r="B13" s="60"/>
      <c r="C13" s="60"/>
      <c r="D13" s="101" t="s">
        <v>58</v>
      </c>
      <c r="E13" s="60"/>
      <c r="F13" s="60"/>
    </row>
    <row r="14" spans="1:6">
      <c r="A14" s="96" t="s">
        <v>8</v>
      </c>
      <c r="B14" s="60"/>
      <c r="C14" s="60"/>
      <c r="D14" s="101" t="s">
        <v>59</v>
      </c>
      <c r="E14" s="60"/>
      <c r="F14" s="60"/>
    </row>
    <row r="15" spans="1:6">
      <c r="A15" s="96" t="s">
        <v>9</v>
      </c>
      <c r="B15" s="60"/>
      <c r="C15" s="60"/>
      <c r="D15" s="101" t="s">
        <v>60</v>
      </c>
      <c r="E15" s="60"/>
      <c r="F15" s="60"/>
    </row>
    <row r="16" spans="1:6">
      <c r="A16" s="96" t="s">
        <v>10</v>
      </c>
      <c r="B16" s="60"/>
      <c r="C16" s="60"/>
      <c r="D16" s="101" t="s">
        <v>61</v>
      </c>
      <c r="E16" s="149">
        <v>66308.17</v>
      </c>
      <c r="F16" s="149">
        <v>49543.63</v>
      </c>
    </row>
    <row r="17" spans="1:6">
      <c r="A17" s="95" t="s">
        <v>11</v>
      </c>
      <c r="B17" s="149">
        <f>SUM(B18:B24)</f>
        <v>270199.60000000003</v>
      </c>
      <c r="C17" s="149">
        <f>SUM(C18:C24)</f>
        <v>251927.91999999998</v>
      </c>
      <c r="D17" s="101" t="s">
        <v>62</v>
      </c>
      <c r="E17" s="149"/>
      <c r="F17" s="149"/>
    </row>
    <row r="18" spans="1:6">
      <c r="A18" s="97" t="s">
        <v>12</v>
      </c>
      <c r="B18" s="149"/>
      <c r="C18" s="149"/>
      <c r="D18" s="101" t="s">
        <v>63</v>
      </c>
      <c r="E18" s="149">
        <v>63049.96</v>
      </c>
      <c r="F18" s="149">
        <v>63049.96</v>
      </c>
    </row>
    <row r="19" spans="1:6">
      <c r="A19" s="97" t="s">
        <v>13</v>
      </c>
      <c r="B19" s="149">
        <v>232785.92000000001</v>
      </c>
      <c r="C19" s="149">
        <v>218823.24</v>
      </c>
      <c r="D19" s="100" t="s">
        <v>64</v>
      </c>
      <c r="E19" s="60"/>
      <c r="F19" s="60"/>
    </row>
    <row r="20" spans="1:6">
      <c r="A20" s="97" t="s">
        <v>14</v>
      </c>
      <c r="B20" s="149">
        <v>37413.68</v>
      </c>
      <c r="C20" s="149">
        <v>33104.68</v>
      </c>
      <c r="D20" s="101" t="s">
        <v>65</v>
      </c>
      <c r="E20" s="60"/>
      <c r="F20" s="60"/>
    </row>
    <row r="21" spans="1:6">
      <c r="A21" s="97" t="s">
        <v>15</v>
      </c>
      <c r="B21" s="60"/>
      <c r="C21" s="60"/>
      <c r="D21" s="101" t="s">
        <v>66</v>
      </c>
      <c r="E21" s="60"/>
      <c r="F21" s="60"/>
    </row>
    <row r="22" spans="1:6">
      <c r="A22" s="97" t="s">
        <v>16</v>
      </c>
      <c r="B22" s="60"/>
      <c r="C22" s="60"/>
      <c r="D22" s="101" t="s">
        <v>67</v>
      </c>
      <c r="E22" s="60"/>
      <c r="F22" s="60"/>
    </row>
    <row r="23" spans="1:6">
      <c r="A23" s="97" t="s">
        <v>17</v>
      </c>
      <c r="B23" s="60"/>
      <c r="C23" s="60"/>
      <c r="D23" s="100" t="s">
        <v>68</v>
      </c>
      <c r="E23" s="60"/>
      <c r="F23" s="60"/>
    </row>
    <row r="24" spans="1:6">
      <c r="A24" s="97" t="s">
        <v>18</v>
      </c>
      <c r="B24" s="60"/>
      <c r="C24" s="60"/>
      <c r="D24" s="101" t="s">
        <v>69</v>
      </c>
      <c r="E24" s="60"/>
      <c r="F24" s="60"/>
    </row>
    <row r="25" spans="1:6">
      <c r="A25" s="95" t="s">
        <v>19</v>
      </c>
      <c r="B25" s="149">
        <v>1999.95</v>
      </c>
      <c r="C25" s="149">
        <v>-0.05</v>
      </c>
      <c r="D25" s="101" t="s">
        <v>70</v>
      </c>
      <c r="E25" s="60"/>
      <c r="F25" s="60"/>
    </row>
    <row r="26" spans="1:6">
      <c r="A26" s="97" t="s">
        <v>20</v>
      </c>
      <c r="B26" s="149">
        <f>SUM(B27:B31)</f>
        <v>0</v>
      </c>
      <c r="C26" s="149">
        <f>SUM(C27:C31)</f>
        <v>0</v>
      </c>
      <c r="D26" s="100" t="s">
        <v>71</v>
      </c>
      <c r="E26" s="60"/>
      <c r="F26" s="60"/>
    </row>
    <row r="27" spans="1:6">
      <c r="A27" s="97" t="s">
        <v>21</v>
      </c>
      <c r="B27" s="60"/>
      <c r="C27" s="60"/>
      <c r="D27" s="100" t="s">
        <v>72</v>
      </c>
      <c r="E27" s="60"/>
      <c r="F27" s="60"/>
    </row>
    <row r="28" spans="1:6">
      <c r="A28" s="97" t="s">
        <v>22</v>
      </c>
      <c r="B28" s="60"/>
      <c r="C28" s="60"/>
      <c r="D28" s="101" t="s">
        <v>73</v>
      </c>
      <c r="E28" s="60"/>
      <c r="F28" s="60"/>
    </row>
    <row r="29" spans="1:6">
      <c r="A29" s="97" t="s">
        <v>23</v>
      </c>
      <c r="B29" s="60"/>
      <c r="C29" s="60"/>
      <c r="D29" s="101" t="s">
        <v>74</v>
      </c>
      <c r="E29" s="60"/>
      <c r="F29" s="60"/>
    </row>
    <row r="30" spans="1:6">
      <c r="A30" s="97" t="s">
        <v>24</v>
      </c>
      <c r="B30" s="60"/>
      <c r="C30" s="60"/>
      <c r="D30" s="101" t="s">
        <v>75</v>
      </c>
      <c r="E30" s="60"/>
      <c r="F30" s="60"/>
    </row>
    <row r="31" spans="1:6">
      <c r="A31" s="95" t="s">
        <v>25</v>
      </c>
      <c r="B31" s="60"/>
      <c r="C31" s="60"/>
      <c r="D31" s="100" t="s">
        <v>76</v>
      </c>
      <c r="E31" s="60"/>
      <c r="F31" s="60"/>
    </row>
    <row r="32" spans="1:6">
      <c r="A32" s="97" t="s">
        <v>26</v>
      </c>
      <c r="B32" s="60"/>
      <c r="C32" s="60"/>
      <c r="D32" s="101" t="s">
        <v>77</v>
      </c>
      <c r="E32" s="60"/>
      <c r="F32" s="60"/>
    </row>
    <row r="33" spans="1:6">
      <c r="A33" s="97" t="s">
        <v>27</v>
      </c>
      <c r="B33" s="60"/>
      <c r="C33" s="60"/>
      <c r="D33" s="101" t="s">
        <v>78</v>
      </c>
      <c r="E33" s="60"/>
      <c r="F33" s="60"/>
    </row>
    <row r="34" spans="1:6">
      <c r="A34" s="97" t="s">
        <v>28</v>
      </c>
      <c r="B34" s="60"/>
      <c r="C34" s="60"/>
      <c r="D34" s="101" t="s">
        <v>79</v>
      </c>
      <c r="E34" s="60"/>
      <c r="F34" s="60"/>
    </row>
    <row r="35" spans="1:6">
      <c r="A35" s="97" t="s">
        <v>29</v>
      </c>
      <c r="B35" s="60"/>
      <c r="C35" s="60"/>
      <c r="D35" s="101" t="s">
        <v>80</v>
      </c>
      <c r="E35" s="60"/>
      <c r="F35" s="60"/>
    </row>
    <row r="36" spans="1:6">
      <c r="A36" s="97" t="s">
        <v>30</v>
      </c>
      <c r="B36" s="60"/>
      <c r="C36" s="60"/>
      <c r="D36" s="101" t="s">
        <v>81</v>
      </c>
      <c r="E36" s="60"/>
      <c r="F36" s="60"/>
    </row>
    <row r="37" spans="1:6">
      <c r="A37" s="95" t="s">
        <v>31</v>
      </c>
      <c r="B37" s="60"/>
      <c r="C37" s="60"/>
      <c r="D37" s="101" t="s">
        <v>82</v>
      </c>
      <c r="E37" s="60"/>
      <c r="F37" s="60"/>
    </row>
    <row r="38" spans="1:6">
      <c r="A38" s="95" t="s">
        <v>119</v>
      </c>
      <c r="B38" s="60"/>
      <c r="C38" s="60"/>
      <c r="D38" s="100" t="s">
        <v>83</v>
      </c>
      <c r="E38" s="60"/>
      <c r="F38" s="60"/>
    </row>
    <row r="39" spans="1:6">
      <c r="A39" s="97" t="s">
        <v>32</v>
      </c>
      <c r="B39" s="60"/>
      <c r="C39" s="60"/>
      <c r="D39" s="101" t="s">
        <v>84</v>
      </c>
      <c r="E39" s="60"/>
      <c r="F39" s="60"/>
    </row>
    <row r="40" spans="1:6">
      <c r="A40" s="97" t="s">
        <v>33</v>
      </c>
      <c r="B40" s="60"/>
      <c r="C40" s="60"/>
      <c r="D40" s="101" t="s">
        <v>85</v>
      </c>
      <c r="E40" s="60"/>
      <c r="F40" s="60"/>
    </row>
    <row r="41" spans="1:6">
      <c r="A41" s="95" t="s">
        <v>34</v>
      </c>
      <c r="B41" s="60"/>
      <c r="C41" s="60"/>
      <c r="D41" s="101" t="s">
        <v>86</v>
      </c>
      <c r="E41" s="60"/>
      <c r="F41" s="60"/>
    </row>
    <row r="42" spans="1:6">
      <c r="A42" s="97" t="s">
        <v>35</v>
      </c>
      <c r="B42" s="60"/>
      <c r="C42" s="60"/>
      <c r="D42" s="100" t="s">
        <v>87</v>
      </c>
      <c r="E42" s="60"/>
      <c r="F42" s="60"/>
    </row>
    <row r="43" spans="1:6">
      <c r="A43" s="97" t="s">
        <v>36</v>
      </c>
      <c r="B43" s="60"/>
      <c r="C43" s="60"/>
      <c r="D43" s="101" t="s">
        <v>88</v>
      </c>
      <c r="E43" s="60"/>
      <c r="F43" s="60"/>
    </row>
    <row r="44" spans="1:6">
      <c r="A44" s="97" t="s">
        <v>37</v>
      </c>
      <c r="B44" s="60"/>
      <c r="C44" s="60"/>
      <c r="D44" s="101" t="s">
        <v>89</v>
      </c>
      <c r="E44" s="60"/>
      <c r="F44" s="60"/>
    </row>
    <row r="45" spans="1:6">
      <c r="A45" s="97" t="s">
        <v>38</v>
      </c>
      <c r="B45" s="60"/>
      <c r="C45" s="60"/>
      <c r="D45" s="101" t="s">
        <v>90</v>
      </c>
      <c r="E45" s="60"/>
      <c r="F45" s="60"/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844072.67999999993</v>
      </c>
      <c r="C47" s="61">
        <f>C9+C17+C25+C31+C38+C41</f>
        <v>956813.04</v>
      </c>
      <c r="D47" s="99" t="s">
        <v>91</v>
      </c>
      <c r="E47" s="61">
        <f>E9+E19+E23+E26+E27+E31+E38+E42</f>
        <v>379534.22000000003</v>
      </c>
      <c r="F47" s="61">
        <f>F9+F19+F23+F26+F27+F31+F38+F42</f>
        <v>201331.63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149">
        <v>0</v>
      </c>
      <c r="C50" s="149">
        <v>0</v>
      </c>
      <c r="D50" s="100" t="s">
        <v>93</v>
      </c>
      <c r="E50" s="60"/>
      <c r="F50" s="60"/>
    </row>
    <row r="51" spans="1:6">
      <c r="A51" s="95" t="s">
        <v>42</v>
      </c>
      <c r="B51" s="149">
        <v>0</v>
      </c>
      <c r="C51" s="149">
        <v>0</v>
      </c>
      <c r="D51" s="100" t="s">
        <v>94</v>
      </c>
      <c r="E51" s="60"/>
      <c r="F51" s="60"/>
    </row>
    <row r="52" spans="1:6">
      <c r="A52" s="95" t="s">
        <v>43</v>
      </c>
      <c r="B52" s="149">
        <v>0</v>
      </c>
      <c r="C52" s="149">
        <v>0</v>
      </c>
      <c r="D52" s="100" t="s">
        <v>95</v>
      </c>
      <c r="E52" s="60"/>
      <c r="F52" s="60"/>
    </row>
    <row r="53" spans="1:6">
      <c r="A53" s="95" t="s">
        <v>44</v>
      </c>
      <c r="B53" s="149">
        <v>866392.03</v>
      </c>
      <c r="C53" s="149">
        <v>594331.61</v>
      </c>
      <c r="D53" s="100" t="s">
        <v>96</v>
      </c>
      <c r="E53" s="60"/>
      <c r="F53" s="60"/>
    </row>
    <row r="54" spans="1:6">
      <c r="A54" s="95" t="s">
        <v>45</v>
      </c>
      <c r="B54" s="149">
        <v>10144.98</v>
      </c>
      <c r="C54" s="149">
        <v>2320</v>
      </c>
      <c r="D54" s="100" t="s">
        <v>97</v>
      </c>
      <c r="E54" s="60"/>
      <c r="F54" s="60"/>
    </row>
    <row r="55" spans="1:6">
      <c r="A55" s="95" t="s">
        <v>46</v>
      </c>
      <c r="B55" s="149">
        <v>-432887.68</v>
      </c>
      <c r="C55" s="149">
        <v>-272476.18</v>
      </c>
      <c r="D55" s="37" t="s">
        <v>98</v>
      </c>
      <c r="E55" s="149">
        <v>230853.7</v>
      </c>
      <c r="F55" s="149">
        <v>191771.37</v>
      </c>
    </row>
    <row r="56" spans="1:6">
      <c r="A56" s="95" t="s">
        <v>47</v>
      </c>
      <c r="B56" s="149">
        <v>0</v>
      </c>
      <c r="C56" s="149">
        <v>0</v>
      </c>
      <c r="D56" s="54"/>
      <c r="E56" s="54"/>
      <c r="F56" s="54"/>
    </row>
    <row r="57" spans="1:6">
      <c r="A57" s="95" t="s">
        <v>48</v>
      </c>
      <c r="B57" s="149">
        <v>0</v>
      </c>
      <c r="C57" s="149">
        <v>0</v>
      </c>
      <c r="D57" s="99" t="s">
        <v>99</v>
      </c>
      <c r="E57" s="61">
        <f>SUM(E50:E55)</f>
        <v>230853.7</v>
      </c>
      <c r="F57" s="61">
        <f>SUM(F50:F55)</f>
        <v>191771.37</v>
      </c>
    </row>
    <row r="58" spans="1:6">
      <c r="A58" s="95" t="s">
        <v>49</v>
      </c>
      <c r="B58" s="149">
        <v>0</v>
      </c>
      <c r="C58" s="149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610387.92000000004</v>
      </c>
      <c r="F59" s="61">
        <f>F47+F57</f>
        <v>393103</v>
      </c>
    </row>
    <row r="60" spans="1:6">
      <c r="A60" s="55" t="s">
        <v>50</v>
      </c>
      <c r="B60" s="61">
        <f>SUM(B50:B58)</f>
        <v>443649.33</v>
      </c>
      <c r="C60" s="61">
        <f>SUM(C50:C58)</f>
        <v>324175.43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1287722.01</v>
      </c>
      <c r="C62" s="61">
        <f>SUM(C47+C60)</f>
        <v>1280988.47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/>
      <c r="F63" s="77"/>
    </row>
    <row r="64" spans="1:6">
      <c r="A64" s="54"/>
      <c r="B64" s="54"/>
      <c r="C64" s="54"/>
      <c r="D64" s="103" t="s">
        <v>103</v>
      </c>
      <c r="E64" s="77"/>
      <c r="F64" s="77"/>
    </row>
    <row r="65" spans="1:6">
      <c r="A65" s="54"/>
      <c r="B65" s="54"/>
      <c r="C65" s="54"/>
      <c r="D65" s="41" t="s">
        <v>104</v>
      </c>
      <c r="E65" s="77"/>
      <c r="F65" s="77"/>
    </row>
    <row r="66" spans="1:6">
      <c r="A66" s="54"/>
      <c r="B66" s="54"/>
      <c r="C66" s="54"/>
      <c r="D66" s="103" t="s">
        <v>105</v>
      </c>
      <c r="E66" s="77"/>
      <c r="F66" s="77"/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77">
        <f>SUM(E69:E73)</f>
        <v>2634761.4</v>
      </c>
      <c r="F68" s="77">
        <f>SUM(F69:F73)</f>
        <v>742844.67999999993</v>
      </c>
    </row>
    <row r="69" spans="1:6">
      <c r="A69" s="12"/>
      <c r="B69" s="54"/>
      <c r="C69" s="54"/>
      <c r="D69" s="103" t="s">
        <v>107</v>
      </c>
      <c r="E69" s="149">
        <v>-196062.91</v>
      </c>
      <c r="F69" s="149">
        <v>-1121227.78</v>
      </c>
    </row>
    <row r="70" spans="1:6">
      <c r="A70" s="12"/>
      <c r="B70" s="54"/>
      <c r="C70" s="54"/>
      <c r="D70" s="103" t="s">
        <v>108</v>
      </c>
      <c r="E70" s="149">
        <v>2830824.31</v>
      </c>
      <c r="F70" s="149">
        <v>1864072.46</v>
      </c>
    </row>
    <row r="71" spans="1:6">
      <c r="A71" s="12"/>
      <c r="B71" s="54"/>
      <c r="C71" s="54"/>
      <c r="D71" s="103" t="s">
        <v>109</v>
      </c>
      <c r="E71" s="77"/>
      <c r="F71" s="77"/>
    </row>
    <row r="72" spans="1:6">
      <c r="A72" s="12"/>
      <c r="B72" s="54"/>
      <c r="C72" s="54"/>
      <c r="D72" s="103" t="s">
        <v>110</v>
      </c>
      <c r="E72" s="77"/>
      <c r="F72" s="77"/>
    </row>
    <row r="73" spans="1:6">
      <c r="A73" s="12"/>
      <c r="B73" s="54"/>
      <c r="C73" s="54"/>
      <c r="D73" s="103" t="s">
        <v>111</v>
      </c>
      <c r="E73" s="77"/>
      <c r="F73" s="77"/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/>
      <c r="F75" s="77"/>
    </row>
    <row r="76" spans="1:6">
      <c r="A76" s="12"/>
      <c r="B76" s="54"/>
      <c r="C76" s="54"/>
      <c r="D76" s="100" t="s">
        <v>113</v>
      </c>
      <c r="E76" s="60"/>
      <c r="F76" s="60"/>
    </row>
    <row r="77" spans="1:6">
      <c r="A77" s="12"/>
      <c r="B77" s="54"/>
      <c r="C77" s="54"/>
      <c r="D77" s="100" t="s">
        <v>114</v>
      </c>
      <c r="E77" s="60"/>
      <c r="F77" s="60"/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2634761.4</v>
      </c>
      <c r="F79" s="61">
        <f>F63+F68+F75</f>
        <v>742844.67999999993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3245149.32</v>
      </c>
      <c r="F81" s="61">
        <f>F59+F79</f>
        <v>1135947.68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/>
  <cols>
    <col min="1" max="1" width="11.44140625" bestFit="1" customWidth="1"/>
    <col min="2" max="14" width="3" customWidth="1"/>
    <col min="15" max="15" width="63.441406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571873.13</v>
      </c>
      <c r="Q4" s="18">
        <f>'Formato 1'!C9</f>
        <v>704885.17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571873.13</v>
      </c>
      <c r="Q6" s="18">
        <f>'Formato 1'!C11</f>
        <v>704885.17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270199.60000000003</v>
      </c>
      <c r="Q12" s="18">
        <f>'Formato 1'!C17</f>
        <v>251927.91999999998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232785.92000000001</v>
      </c>
      <c r="Q14" s="18">
        <f>'Formato 1'!C19</f>
        <v>218823.24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37413.68</v>
      </c>
      <c r="Q15" s="18">
        <f>'Formato 1'!C20</f>
        <v>33104.68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1999.95</v>
      </c>
      <c r="Q20" s="18">
        <f>'Formato 1'!C25</f>
        <v>-0.05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844072.67999999993</v>
      </c>
      <c r="Q42" s="18">
        <f>'Formato 1'!C47</f>
        <v>956813.04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866392.03</v>
      </c>
      <c r="Q47">
        <f>'Formato 1'!C53</f>
        <v>594331.61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10144.98</v>
      </c>
      <c r="Q48">
        <f>'Formato 1'!C54</f>
        <v>2320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-432887.68</v>
      </c>
      <c r="Q49">
        <f>'Formato 1'!C55</f>
        <v>-272476.18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443649.33</v>
      </c>
      <c r="Q53">
        <f>'Formato 1'!C60</f>
        <v>324175.43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1287722.01</v>
      </c>
      <c r="Q54">
        <f>'Formato 1'!C62</f>
        <v>1280988.47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379534.22000000003</v>
      </c>
      <c r="Q57">
        <f>'Formato 1'!F9</f>
        <v>201331.63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219477.98</v>
      </c>
      <c r="Q58">
        <f>'Formato 1'!F10</f>
        <v>57296.959999999999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30698.11</v>
      </c>
      <c r="Q59">
        <f>'Formato 1'!F11</f>
        <v>31441.08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66308.17</v>
      </c>
      <c r="Q64">
        <f>'Formato 1'!F16</f>
        <v>49543.63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63049.96</v>
      </c>
      <c r="Q66">
        <f>'Formato 1'!F18</f>
        <v>63049.96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379534.22000000003</v>
      </c>
      <c r="Q95">
        <f>'Formato 1'!F47</f>
        <v>201331.63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230853.7</v>
      </c>
      <c r="Q102">
        <f>'Formato 1'!F55</f>
        <v>191771.37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230853.7</v>
      </c>
      <c r="Q103">
        <f>'Formato 1'!F57</f>
        <v>191771.37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610387.92000000004</v>
      </c>
      <c r="Q104">
        <f>'Formato 1'!F59</f>
        <v>393103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2634761.4</v>
      </c>
      <c r="Q110">
        <f>'Formato 1'!F68</f>
        <v>742844.67999999993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-196062.91</v>
      </c>
      <c r="Q111">
        <f>'Formato 1'!F69</f>
        <v>-1121227.78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2830824.31</v>
      </c>
      <c r="Q112">
        <f>'Formato 1'!F70</f>
        <v>1864072.46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2634761.4</v>
      </c>
      <c r="Q119">
        <f>'Formato 1'!F79</f>
        <v>742844.67999999993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3245149.32</v>
      </c>
      <c r="Q120">
        <f>'Formato 1'!F81</f>
        <v>1135947.68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4" zoomScale="90" zoomScaleNormal="90" workbookViewId="0">
      <selection activeCell="H18" sqref="H18"/>
    </sheetView>
  </sheetViews>
  <sheetFormatPr baseColWidth="10" defaultColWidth="0" defaultRowHeight="14.4" zeroHeight="1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>
      <c r="A1" s="182" t="s">
        <v>544</v>
      </c>
      <c r="B1" s="182"/>
      <c r="C1" s="182"/>
      <c r="D1" s="182"/>
      <c r="E1" s="182"/>
      <c r="F1" s="182"/>
      <c r="G1" s="182"/>
      <c r="H1" s="182"/>
    </row>
    <row r="2" spans="1:9">
      <c r="A2" s="168" t="str">
        <f>ENTE_PUBLICO_A</f>
        <v>SISTEMA PARA EL DESARROLLO INTEGRAL DE LA FAMILIA DEL MUNICIPIO DE SANTA CATARINA, GUANAJUATO, Gobierno del Estado de Guanajuato (a)</v>
      </c>
      <c r="B2" s="169"/>
      <c r="C2" s="169"/>
      <c r="D2" s="169"/>
      <c r="E2" s="169"/>
      <c r="F2" s="169"/>
      <c r="G2" s="169"/>
      <c r="H2" s="170"/>
    </row>
    <row r="3" spans="1:9">
      <c r="A3" s="171" t="s">
        <v>120</v>
      </c>
      <c r="B3" s="172"/>
      <c r="C3" s="172"/>
      <c r="D3" s="172"/>
      <c r="E3" s="172"/>
      <c r="F3" s="172"/>
      <c r="G3" s="172"/>
      <c r="H3" s="173"/>
    </row>
    <row r="4" spans="1:9">
      <c r="A4" s="174" t="str">
        <f>PERIODO_INFORME</f>
        <v>Al 31 de diciembre de 2018 y al 31 de diciembre de 2019 (b)</v>
      </c>
      <c r="B4" s="175"/>
      <c r="C4" s="175"/>
      <c r="D4" s="175"/>
      <c r="E4" s="175"/>
      <c r="F4" s="175"/>
      <c r="G4" s="175"/>
      <c r="H4" s="176"/>
    </row>
    <row r="5" spans="1:9">
      <c r="A5" s="177" t="s">
        <v>118</v>
      </c>
      <c r="B5" s="178"/>
      <c r="C5" s="178"/>
      <c r="D5" s="178"/>
      <c r="E5" s="178"/>
      <c r="F5" s="178"/>
      <c r="G5" s="178"/>
      <c r="H5" s="179"/>
    </row>
    <row r="6" spans="1:9" ht="43.2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/>
      <c r="C9" s="60"/>
      <c r="D9" s="60"/>
      <c r="E9" s="60"/>
      <c r="F9" s="60"/>
      <c r="G9" s="60"/>
      <c r="H9" s="60"/>
    </row>
    <row r="10" spans="1:9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>
      <c r="A13" s="107" t="s">
        <v>132</v>
      </c>
      <c r="B13" s="60"/>
      <c r="C13" s="60"/>
      <c r="D13" s="60"/>
      <c r="E13" s="60"/>
      <c r="F13" s="60"/>
      <c r="G13" s="60"/>
      <c r="H13" s="60"/>
    </row>
    <row r="14" spans="1:9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0</v>
      </c>
      <c r="C20" s="61">
        <f t="shared" ref="C20:H20" si="1">C8+C18</f>
        <v>0</v>
      </c>
      <c r="D20" s="61">
        <f t="shared" si="1"/>
        <v>0</v>
      </c>
      <c r="E20" s="61">
        <f t="shared" si="1"/>
        <v>0</v>
      </c>
      <c r="F20" s="61">
        <f t="shared" si="1"/>
        <v>0</v>
      </c>
      <c r="G20" s="61">
        <f t="shared" si="1"/>
        <v>0</v>
      </c>
      <c r="H20" s="61">
        <f t="shared" si="1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6.2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181" t="s">
        <v>3300</v>
      </c>
      <c r="B33" s="181"/>
      <c r="C33" s="181"/>
      <c r="D33" s="181"/>
      <c r="E33" s="181"/>
      <c r="F33" s="181"/>
      <c r="G33" s="181"/>
      <c r="H33" s="181"/>
    </row>
    <row r="34" spans="1:8" ht="12" customHeight="1">
      <c r="A34" s="181"/>
      <c r="B34" s="181"/>
      <c r="C34" s="181"/>
      <c r="D34" s="181"/>
      <c r="E34" s="181"/>
      <c r="F34" s="181"/>
      <c r="G34" s="181"/>
      <c r="H34" s="181"/>
    </row>
    <row r="35" spans="1:8" ht="12" customHeight="1">
      <c r="A35" s="181"/>
      <c r="B35" s="181"/>
      <c r="C35" s="181"/>
      <c r="D35" s="181"/>
      <c r="E35" s="181"/>
      <c r="F35" s="181"/>
      <c r="G35" s="181"/>
      <c r="H35" s="181"/>
    </row>
    <row r="36" spans="1:8" ht="12" customHeight="1">
      <c r="A36" s="181"/>
      <c r="B36" s="181"/>
      <c r="C36" s="181"/>
      <c r="D36" s="181"/>
      <c r="E36" s="181"/>
      <c r="F36" s="181"/>
      <c r="G36" s="181"/>
      <c r="H36" s="181"/>
    </row>
    <row r="37" spans="1:8" ht="12" customHeight="1">
      <c r="A37" s="181"/>
      <c r="B37" s="181"/>
      <c r="C37" s="181"/>
      <c r="D37" s="181"/>
      <c r="E37" s="181"/>
      <c r="F37" s="181"/>
      <c r="G37" s="181"/>
      <c r="H37" s="181"/>
    </row>
    <row r="38" spans="1:8">
      <c r="A38" s="90"/>
    </row>
    <row r="39" spans="1:8" ht="28.8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>
      <c r="A42" s="109" t="s">
        <v>448</v>
      </c>
      <c r="B42" s="60"/>
      <c r="C42" s="60"/>
      <c r="D42" s="60"/>
      <c r="E42" s="60"/>
      <c r="F42" s="60"/>
    </row>
    <row r="43" spans="1:8" s="24" customFormat="1">
      <c r="A43" s="109" t="s">
        <v>449</v>
      </c>
      <c r="B43" s="60"/>
      <c r="C43" s="60"/>
      <c r="D43" s="60"/>
      <c r="E43" s="60"/>
      <c r="F43" s="60"/>
    </row>
    <row r="44" spans="1:8" s="24" customFormat="1">
      <c r="A44" s="109" t="s">
        <v>450</v>
      </c>
      <c r="B44" s="60"/>
      <c r="C44" s="60"/>
      <c r="D44" s="60"/>
      <c r="E44" s="60"/>
      <c r="F44" s="60"/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/>
  <cols>
    <col min="2" max="14" width="3" customWidth="1"/>
    <col min="15" max="15" width="27.88671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H15" sqref="H15:K18"/>
    </sheetView>
  </sheetViews>
  <sheetFormatPr baseColWidth="10" defaultColWidth="0" defaultRowHeight="14.4" zeroHeight="1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>
      <c r="A1" s="180" t="s">
        <v>543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11"/>
    </row>
    <row r="2" spans="1:12">
      <c r="A2" s="168" t="str">
        <f>ENTE_PUBLICO_A</f>
        <v>SISTEMA PARA EL DESARROLLO INTEGRAL DE LA FAMILIA DEL MUNICIPIO DE SANTA CATARINA, GUANAJUATO, Gobierno del Estado de Guanajuato (a)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</row>
    <row r="3" spans="1:12">
      <c r="A3" s="171" t="s">
        <v>146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</row>
    <row r="4" spans="1:12">
      <c r="A4" s="174" t="str">
        <f>TRIMESTRE</f>
        <v>Del 1 de enero al 31 de diciembre de 2019 (b)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2">
      <c r="A5" s="171" t="s">
        <v>118</v>
      </c>
      <c r="B5" s="172"/>
      <c r="C5" s="172"/>
      <c r="D5" s="172"/>
      <c r="E5" s="172"/>
      <c r="F5" s="172"/>
      <c r="G5" s="172"/>
      <c r="H5" s="172"/>
      <c r="I5" s="172"/>
      <c r="J5" s="172"/>
      <c r="K5" s="173"/>
    </row>
    <row r="6" spans="1:12" ht="72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VERO</cp:lastModifiedBy>
  <cp:lastPrinted>2017-02-04T00:56:20Z</cp:lastPrinted>
  <dcterms:created xsi:type="dcterms:W3CDTF">2017-01-19T17:59:06Z</dcterms:created>
  <dcterms:modified xsi:type="dcterms:W3CDTF">2020-01-28T22:40:47Z</dcterms:modified>
</cp:coreProperties>
</file>