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 codeName="{320AAD7A-AEEB-3B57-35EE-6C7AAB037B02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CUENTA PUBLICA\CUENTA PUB 2022\3 TRIM 2022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1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6" l="1"/>
  <c r="E123" i="6"/>
  <c r="D123" i="6"/>
  <c r="C123" i="6"/>
  <c r="C59" i="5"/>
  <c r="B59" i="5"/>
  <c r="C28" i="5"/>
  <c r="H13" i="2"/>
  <c r="G13" i="2"/>
  <c r="F13" i="2"/>
  <c r="E13" i="2"/>
  <c r="D13" i="2"/>
  <c r="F38" i="1"/>
  <c r="F27" i="1"/>
  <c r="F23" i="1"/>
  <c r="F19" i="1"/>
  <c r="B41" i="1"/>
  <c r="C17" i="1"/>
  <c r="G138" i="6"/>
  <c r="G139" i="6"/>
  <c r="G140" i="6"/>
  <c r="G141" i="6"/>
  <c r="G142" i="6"/>
  <c r="G144" i="6"/>
  <c r="G145" i="6"/>
  <c r="G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71" i="8"/>
  <c r="C43" i="8"/>
  <c r="Q35" i="26"/>
  <c r="D44" i="8"/>
  <c r="D53" i="8"/>
  <c r="D71" i="8"/>
  <c r="D43" i="8"/>
  <c r="R35" i="26"/>
  <c r="E44" i="8"/>
  <c r="E53" i="8"/>
  <c r="E71" i="8"/>
  <c r="E43" i="8"/>
  <c r="S35" i="26"/>
  <c r="F44" i="8"/>
  <c r="F53" i="8"/>
  <c r="F71" i="8"/>
  <c r="F43" i="8"/>
  <c r="T35" i="26"/>
  <c r="G44" i="8"/>
  <c r="G53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71" i="8"/>
  <c r="B43" i="8"/>
  <c r="B10" i="8"/>
  <c r="B19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4" i="6"/>
  <c r="Q76" i="24"/>
  <c r="D84" i="6"/>
  <c r="R76" i="24"/>
  <c r="E84" i="6"/>
  <c r="S76" i="24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9" i="6"/>
  <c r="C159" i="6"/>
  <c r="Q150" i="24"/>
  <c r="D10" i="6"/>
  <c r="D18" i="6"/>
  <c r="D28" i="6"/>
  <c r="D38" i="6"/>
  <c r="D48" i="6"/>
  <c r="D58" i="6"/>
  <c r="D9" i="6"/>
  <c r="D159" i="6"/>
  <c r="R150" i="24"/>
  <c r="E10" i="6"/>
  <c r="E18" i="6"/>
  <c r="E28" i="6"/>
  <c r="E38" i="6"/>
  <c r="E48" i="6"/>
  <c r="E58" i="6"/>
  <c r="E9" i="6"/>
  <c r="E159" i="6"/>
  <c r="S150" i="24"/>
  <c r="F10" i="6"/>
  <c r="F18" i="6"/>
  <c r="F28" i="6"/>
  <c r="F38" i="6"/>
  <c r="F48" i="6"/>
  <c r="F58" i="6"/>
  <c r="F9" i="6"/>
  <c r="F159" i="6"/>
  <c r="T150" i="24"/>
  <c r="G28" i="6"/>
  <c r="G38" i="6"/>
  <c r="G48" i="6"/>
  <c r="G58" i="6"/>
  <c r="G71" i="6"/>
  <c r="G75" i="6"/>
  <c r="G9" i="6"/>
  <c r="G159" i="6"/>
  <c r="U150" i="24"/>
  <c r="B123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D59" i="5"/>
  <c r="R51" i="20"/>
  <c r="E59" i="5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8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R8" i="16"/>
  <c r="S8" i="16"/>
  <c r="T8" i="16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<sst xmlns="http://schemas.openxmlformats.org/spreadsheetml/2006/main" count="4243" uniqueCount="3305">
  <si>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</si>
  <si>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</si>
  <si>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</si>
  <si>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</si>
  <si>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</si>
  <si>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</si>
  <si>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</si>
  <si>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</si>
  <si>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</si>
  <si>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</si>
  <si>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</si>
  <si>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</si>
  <si>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</si>
  <si>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</si>
  <si>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</si>
  <si>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</si>
  <si>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</si>
  <si>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</si>
  <si>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</si>
  <si>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</si>
  <si>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</si>
  <si>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</si>
  <si>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</si>
  <si>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</si>
  <si>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</si>
  <si>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</si>
  <si>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</si>
  <si>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</si>
  <si>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</si>
  <si>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</si>
  <si>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</si>
  <si>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</si>
  <si>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</si>
  <si>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</si>
  <si>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</si>
  <si>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</si>
  <si>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</si>
  <si>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</si>
  <si>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</si>
  <si>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</si>
  <si>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</si>
  <si>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</si>
  <si>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</si>
  <si>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</si>
  <si>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</si>
  <si>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</si>
  <si>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</si>
  <si>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</si>
  <si>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</si>
  <si>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</si>
  <si>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</si>
  <si>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</si>
  <si>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</si>
  <si>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</si>
  <si>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</si>
  <si>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</si>
  <si>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</si>
  <si>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</si>
  <si>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</si>
  <si>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</si>
  <si>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</si>
  <si>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</si>
  <si>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</si>
  <si>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</si>
  <si>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</si>
  <si>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</si>
  <si>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</si>
  <si>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</si>
  <si>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</si>
  <si>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</si>
  <si>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</si>
  <si>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</si>
  <si>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</si>
  <si>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</si>
  <si>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</si>
  <si>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</si>
  <si>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</si>
  <si>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</si>
  <si>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</si>
  <si>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</si>
  <si>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</si>
  <si>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</si>
  <si>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</si>
  <si>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</si>
  <si>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</si>
  <si>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</si>
  <si>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</si>
  <si>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</si>
  <si>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</si>
  <si>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</si>
  <si>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</si>
  <si>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</si>
  <si>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</si>
  <si>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</si>
  <si>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</si>
  <si>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</si>
  <si>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</si>
  <si>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</si>
  <si>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</si>
  <si>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</si>
  <si>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</si>
  <si>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</si>
  <si>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</si>
  <si>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</si>
  <si>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</si>
  <si>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</si>
  <si>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</si>
  <si>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</si>
  <si>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</si>
  <si>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</si>
  <si>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</si>
  <si>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</si>
  <si>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</si>
  <si>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</si>
  <si>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</si>
  <si>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</si>
  <si>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</si>
  <si>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</si>
  <si>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</si>
  <si>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</si>
  <si>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</si>
  <si>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</si>
  <si>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</si>
  <si>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</si>
  <si>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</si>
  <si>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</si>
  <si>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</si>
  <si>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</si>
  <si>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</si>
  <si>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</si>
  <si>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</si>
  <si>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</si>
  <si>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</si>
  <si>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</si>
  <si>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</si>
  <si>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</si>
  <si>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</si>
  <si>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</si>
  <si>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</si>
  <si>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</si>
  <si>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</si>
  <si>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</si>
  <si>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</si>
  <si>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</si>
  <si>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</si>
  <si>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</si>
  <si>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</si>
  <si>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</si>
  <si>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</si>
  <si>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</si>
  <si>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</si>
  <si>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</si>
  <si>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</si>
  <si>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</si>
  <si>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</si>
  <si>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</si>
  <si>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</si>
  <si>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</si>
  <si>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</si>
  <si>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</si>
  <si>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</si>
  <si>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</si>
  <si>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</si>
  <si>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</si>
  <si>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</si>
  <si>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</si>
  <si>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</si>
  <si>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</si>
  <si>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</si>
  <si>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</si>
  <si>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</si>
  <si>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</si>
  <si>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</si>
  <si>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</si>
  <si>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</si>
  <si>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</si>
  <si>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</si>
  <si>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</si>
  <si>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</si>
  <si>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</si>
  <si>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</si>
  <si>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</si>
  <si>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</si>
  <si>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</si>
  <si>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</si>
  <si>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</si>
  <si>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</si>
  <si>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</si>
  <si>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</si>
  <si>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</si>
  <si>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</si>
  <si>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</si>
  <si>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</si>
  <si>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</si>
  <si>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</si>
  <si>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</si>
  <si>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</si>
  <si>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</si>
  <si>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</si>
  <si>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</si>
  <si>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</si>
  <si>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</si>
  <si>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</si>
  <si>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</si>
  <si>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</si>
  <si>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</si>
  <si>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</si>
  <si>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</si>
  <si>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</si>
  <si>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</si>
  <si>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</si>
  <si>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</si>
  <si>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</si>
  <si>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</si>
  <si>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</si>
  <si>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</si>
  <si>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</si>
  <si>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</si>
  <si>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</si>
  <si>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</si>
  <si>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</si>
  <si>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</si>
  <si>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</si>
  <si>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</si>
  <si>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</si>
  <si>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</si>
  <si>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</si>
  <si>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</si>
  <si>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</si>
  <si>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</si>
  <si>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</si>
  <si>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</si>
  <si>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</si>
  <si>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</si>
  <si>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</si>
  <si>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</si>
  <si>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</si>
  <si>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</si>
  <si>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</si>
  <si>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</si>
  <si>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</si>
  <si>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</si>
  <si>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</si>
  <si>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</si>
  <si>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</si>
  <si>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</si>
  <si>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</si>
  <si>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</si>
  <si>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</si>
  <si>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</si>
  <si>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</si>
  <si>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</si>
  <si>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</si>
  <si>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</si>
  <si>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</si>
  <si>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</si>
  <si>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</si>
  <si>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</si>
  <si>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</si>
  <si>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</si>
  <si>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</si>
  <si>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</si>
  <si>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</si>
  <si>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</si>
  <si>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</si>
  <si>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</si>
  <si>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</si>
  <si>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</si>
  <si>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</si>
  <si>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</si>
  <si>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</si>
  <si>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</si>
  <si>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</si>
  <si>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</si>
  <si>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</si>
  <si>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</si>
  <si>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</si>
  <si>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</si>
  <si>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</si>
  <si>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</si>
  <si>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</si>
  <si>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</si>
  <si>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</si>
  <si>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</si>
  <si>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</si>
  <si>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</si>
  <si>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</si>
  <si>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</si>
  <si>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</si>
  <si>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</si>
  <si>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</si>
  <si>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</si>
  <si>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</si>
  <si>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</si>
  <si>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</si>
  <si>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</si>
  <si>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</si>
  <si>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</si>
  <si>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</si>
  <si>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</si>
  <si>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</si>
  <si>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</si>
  <si>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</si>
  <si>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</si>
  <si>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</si>
  <si>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</si>
  <si>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</si>
  <si>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</si>
  <si>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</si>
  <si>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</si>
  <si>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</si>
  <si>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</si>
  <si>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</si>
  <si>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</si>
  <si>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</si>
  <si>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</si>
  <si>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</si>
  <si>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</si>
  <si>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</si>
  <si>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</si>
  <si>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</si>
  <si>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</si>
  <si>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</si>
  <si>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</si>
  <si>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</si>
  <si>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</si>
  <si>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</si>
  <si>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</si>
  <si>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</si>
  <si>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</si>
  <si>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</si>
  <si>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</si>
  <si>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</si>
  <si>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</si>
  <si>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</si>
  <si>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</si>
  <si>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</si>
  <si>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</si>
  <si>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</si>
  <si>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</si>
  <si>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</si>
  <si>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</si>
  <si>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</si>
  <si>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</si>
  <si>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</si>
  <si>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</si>
  <si>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</si>
  <si>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</si>
  <si>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</si>
  <si>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</si>
  <si>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</si>
  <si>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</si>
  <si>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</si>
  <si>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</si>
  <si>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</si>
  <si>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</si>
  <si>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</si>
  <si>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</si>
  <si>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</si>
  <si>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</si>
  <si>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</si>
  <si>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</si>
  <si>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</si>
  <si>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</si>
  <si>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</si>
  <si>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</si>
  <si>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</si>
  <si>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</si>
  <si>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</si>
  <si>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</si>
  <si>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</si>
  <si>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</si>
  <si>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</si>
  <si>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</si>
  <si>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</si>
  <si>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</si>
  <si>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</si>
  <si>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</si>
  <si>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</si>
  <si>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</si>
  <si>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</si>
  <si>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</si>
  <si>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</si>
  <si>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</si>
  <si>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</si>
  <si>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</si>
  <si>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</si>
  <si>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</si>
  <si>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</si>
  <si>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</si>
  <si>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</si>
  <si>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</si>
  <si>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</si>
  <si>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</si>
  <si>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</si>
  <si>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</si>
  <si>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</si>
  <si>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</si>
  <si>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</si>
  <si>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</si>
  <si>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</si>
  <si>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</si>
  <si>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</si>
  <si>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</si>
  <si>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</si>
  <si>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</si>
  <si>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</si>
  <si>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</si>
  <si>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</si>
  <si>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</si>
  <si>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</si>
  <si>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</si>
  <si>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</si>
  <si>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</si>
  <si>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</si>
  <si>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</si>
  <si>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</si>
  <si>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</si>
  <si>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</si>
  <si>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</si>
  <si>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</si>
  <si>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</si>
  <si>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</si>
  <si>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</si>
  <si>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</si>
  <si>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</si>
  <si>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</si>
  <si>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</si>
  <si>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</si>
  <si>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</si>
  <si>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</si>
  <si>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</si>
  <si>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</si>
  <si>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</si>
  <si>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</si>
  <si>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</si>
  <si>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</si>
  <si>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</si>
  <si>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</si>
  <si>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</si>
  <si>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</si>
  <si>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</si>
  <si>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</si>
  <si>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</si>
  <si>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</si>
  <si>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</si>
  <si>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</si>
  <si>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</si>
  <si>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</si>
  <si>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</si>
  <si>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</si>
  <si>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</si>
  <si>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</si>
  <si>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</si>
  <si>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</si>
  <si>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</si>
  <si>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</si>
  <si>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</si>
  <si>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</si>
  <si>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</si>
  <si>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</si>
  <si>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</si>
  <si>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</si>
  <si>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</si>
  <si>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</si>
  <si>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</si>
  <si>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</si>
  <si>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</si>
  <si>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</si>
  <si>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</si>
  <si>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</si>
  <si>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</si>
  <si>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</si>
  <si>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</si>
  <si>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</si>
  <si>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</si>
  <si>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</si>
  <si>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</si>
  <si>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</si>
  <si>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</si>
  <si>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</si>
  <si>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</si>
  <si>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</si>
  <si>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</si>
  <si>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</si>
  <si>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</si>
  <si>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</si>
  <si>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</si>
  <si>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</si>
  <si>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</si>
  <si>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</si>
  <si>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</si>
  <si>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</si>
  <si>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</si>
  <si>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</si>
  <si>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</si>
  <si>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</si>
  <si>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</si>
  <si>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</si>
  <si>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</si>
  <si>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</si>
  <si>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</si>
  <si>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</si>
  <si>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</si>
  <si>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</si>
  <si>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</si>
  <si>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</si>
  <si>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</si>
  <si>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</si>
  <si>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</si>
  <si>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</si>
  <si>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</si>
  <si>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</si>
  <si>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</si>
  <si>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</si>
  <si>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</si>
  <si>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</si>
  <si>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</si>
  <si>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</si>
  <si>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</si>
  <si>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</si>
  <si>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</si>
  <si>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</si>
  <si>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</si>
  <si>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</si>
  <si>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</si>
  <si>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</si>
  <si>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</si>
  <si>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</si>
  <si>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</si>
  <si>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</si>
  <si>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</si>
  <si>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</si>
  <si>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</si>
  <si>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</si>
  <si>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</si>
  <si>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</si>
  <si>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</si>
  <si>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</si>
  <si>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</si>
  <si>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</si>
  <si>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</si>
  <si>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</si>
  <si>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</si>
  <si>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</si>
  <si>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</si>
  <si>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</si>
  <si>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</si>
  <si>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</si>
  <si>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</si>
  <si>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</si>
  <si>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</si>
  <si>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</si>
  <si>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</si>
  <si>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</si>
  <si>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</si>
  <si>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</si>
  <si>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</si>
  <si>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</si>
  <si>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</si>
  <si>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</si>
  <si>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</si>
  <si>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</si>
  <si>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</si>
  <si>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</si>
  <si>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</si>
  <si>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</si>
  <si>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</si>
  <si>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</si>
  <si>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</si>
  <si>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</si>
  <si>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</si>
  <si>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</si>
  <si>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</si>
  <si>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</si>
  <si>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</si>
  <si>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</si>
  <si>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</si>
  <si>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</si>
  <si>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</si>
  <si>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</si>
  <si>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</si>
  <si>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</si>
  <si>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</si>
  <si>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</si>
  <si>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</si>
  <si>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</si>
  <si>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</si>
  <si>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</si>
  <si>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</si>
  <si>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</si>
  <si>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</si>
  <si>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</si>
  <si>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</si>
  <si>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</si>
  <si>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</si>
  <si>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</si>
  <si>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</si>
  <si>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</si>
  <si>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</si>
  <si>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</si>
  <si>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</si>
  <si>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</si>
  <si>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</si>
  <si>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</si>
  <si>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</si>
  <si>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</si>
  <si>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</si>
  <si>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</si>
  <si>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</si>
  <si>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</si>
  <si>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</si>
  <si>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</si>
  <si>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</si>
  <si>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</si>
  <si>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</si>
  <si>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</si>
  <si>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</si>
  <si>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</si>
  <si>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</si>
  <si>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</si>
  <si>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</si>
  <si>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</si>
  <si>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</si>
  <si>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</si>
  <si>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</si>
  <si>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</si>
  <si>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</si>
  <si>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</si>
  <si>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</si>
  <si>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</si>
  <si>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</si>
  <si>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</si>
  <si>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</si>
  <si>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</si>
  <si>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</si>
  <si>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</si>
  <si>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</si>
  <si>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</si>
  <si>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</si>
  <si>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</si>
  <si>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</si>
  <si>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</si>
  <si>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</si>
  <si>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</si>
  <si>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</si>
  <si>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</si>
  <si>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</si>
  <si>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</si>
  <si>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</si>
  <si>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</si>
  <si>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</si>
  <si>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</si>
  <si>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</si>
  <si>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</si>
  <si>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</si>
  <si>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</si>
  <si>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</si>
  <si>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</si>
  <si>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</si>
  <si>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</si>
  <si>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</si>
  <si>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</si>
  <si>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</si>
  <si>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</si>
  <si>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</si>
  <si>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</si>
  <si>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</si>
  <si>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</si>
  <si>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</si>
  <si>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</si>
  <si>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</si>
  <si>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</si>
  <si>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</si>
  <si>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</si>
  <si>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</si>
  <si>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</si>
  <si>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</si>
  <si>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</si>
  <si>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</si>
  <si>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</si>
  <si>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</si>
  <si>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</si>
  <si>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</si>
  <si>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</si>
  <si>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</si>
  <si>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</si>
  <si>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</si>
  <si>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</si>
  <si>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</si>
  <si>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</si>
  <si>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</si>
  <si>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</si>
  <si>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</si>
  <si>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</si>
  <si>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</si>
  <si>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</si>
  <si>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</si>
  <si>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</si>
  <si>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</si>
  <si>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</si>
  <si>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</si>
  <si>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</si>
  <si>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</si>
  <si>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</si>
  <si>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</si>
  <si>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</si>
  <si>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</si>
  <si>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</si>
  <si>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</si>
  <si>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</si>
  <si>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</si>
  <si>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</si>
  <si>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</si>
  <si>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</si>
  <si>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</si>
  <si>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</si>
  <si>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</si>
  <si>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</si>
  <si>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</si>
  <si>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</si>
  <si>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</si>
  <si>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</si>
  <si>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</si>
  <si>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</si>
  <si>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</si>
  <si>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</si>
  <si>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</si>
  <si>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</si>
  <si>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</si>
  <si>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</si>
  <si>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</si>
  <si>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</si>
  <si>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</si>
  <si>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</si>
  <si>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</si>
  <si>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</si>
  <si>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</si>
  <si>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</si>
  <si>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</si>
  <si>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</si>
  <si>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</si>
  <si>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</si>
  <si>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</si>
  <si>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</si>
  <si>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</si>
  <si>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</si>
  <si>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</si>
  <si>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</si>
  <si>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</si>
  <si>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</si>
  <si>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</si>
  <si>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</si>
  <si>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</si>
  <si>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</si>
  <si>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</si>
  <si>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</si>
  <si>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</si>
  <si>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</si>
  <si>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</si>
  <si>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</si>
  <si>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</si>
  <si>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</si>
  <si>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</si>
  <si>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</si>
  <si>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</si>
  <si>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</si>
  <si>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</si>
  <si>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</si>
  <si>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</si>
  <si>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</si>
  <si>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</si>
  <si>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</si>
  <si>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</si>
  <si>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</si>
  <si>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</si>
  <si>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</si>
  <si>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</si>
  <si>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</si>
  <si>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</si>
  <si>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</si>
  <si>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</si>
  <si>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</si>
  <si>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</si>
  <si>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</si>
  <si>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</si>
  <si>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</si>
  <si>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</si>
  <si>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</si>
  <si>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</si>
  <si>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</si>
  <si>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</si>
  <si>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</si>
  <si>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</si>
  <si>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</si>
  <si>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</si>
  <si>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</si>
  <si>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</si>
  <si>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</si>
  <si>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</si>
  <si>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</si>
  <si>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</si>
  <si>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</si>
  <si>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</si>
  <si>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</si>
  <si>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</si>
  <si>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</si>
  <si>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</si>
  <si>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</si>
  <si>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</si>
  <si>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</si>
  <si>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</si>
  <si>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</si>
  <si>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</si>
  <si>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</si>
  <si>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</si>
  <si>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</si>
  <si>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</si>
  <si>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</si>
  <si>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</si>
  <si>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</si>
  <si>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</si>
  <si>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</si>
  <si>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</si>
  <si>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</si>
  <si>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</si>
  <si>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</si>
  <si>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</si>
  <si>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</si>
  <si>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</si>
  <si>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</si>
  <si>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</si>
  <si>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</si>
  <si>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</si>
  <si>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</si>
  <si>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</si>
  <si>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</si>
  <si>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</si>
  <si>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</si>
  <si>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</si>
  <si>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</si>
  <si>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</si>
  <si>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</si>
  <si>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</si>
  <si>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</si>
  <si>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</si>
  <si>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</si>
  <si>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</si>
  <si>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</si>
  <si>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</si>
  <si>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</si>
  <si>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</si>
  <si>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</si>
  <si>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</si>
  <si>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</si>
  <si>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</si>
  <si>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</si>
  <si>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</si>
  <si>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</si>
  <si>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</si>
  <si>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</si>
  <si>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</si>
  <si>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</si>
  <si>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</si>
  <si>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</si>
  <si>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</si>
  <si>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</si>
  <si>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</si>
  <si>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</si>
  <si>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</si>
  <si>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</si>
  <si>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</si>
  <si>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</si>
  <si>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</si>
  <si>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</si>
  <si>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</si>
  <si>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</si>
  <si>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</si>
  <si>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</si>
  <si>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</si>
  <si>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</si>
  <si>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</si>
  <si>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</si>
  <si>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</si>
  <si>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</si>
  <si>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</si>
  <si>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</si>
  <si>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</si>
  <si>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</si>
  <si>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</si>
  <si>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</si>
  <si>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</si>
  <si>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</si>
  <si>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</si>
  <si>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</si>
  <si>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</si>
  <si>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</si>
  <si>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</si>
  <si>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</si>
  <si>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</si>
  <si>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</si>
  <si>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</si>
  <si>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</si>
  <si>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</si>
  <si>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</si>
  <si>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</si>
  <si>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</si>
  <si>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</si>
  <si>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</si>
  <si>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</si>
  <si>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</si>
  <si>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</si>
  <si>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</si>
  <si>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</si>
  <si>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</si>
  <si>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</si>
  <si>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</si>
  <si>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</si>
  <si>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</si>
  <si>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</si>
  <si>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</si>
  <si>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</si>
  <si>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</si>
  <si>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</si>
  <si>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</si>
  <si>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</si>
  <si>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</si>
  <si>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</si>
  <si>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</si>
  <si>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</si>
  <si>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</si>
  <si>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</si>
  <si>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</si>
  <si>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</si>
  <si>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</si>
  <si>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</si>
  <si>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</si>
  <si>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</si>
  <si>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</si>
  <si>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</si>
  <si>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</si>
  <si>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</si>
  <si>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</si>
  <si>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</si>
  <si>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</si>
  <si>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</si>
  <si>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</si>
  <si>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</si>
  <si>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</si>
  <si>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</si>
  <si>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</si>
  <si>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</si>
  <si>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</si>
  <si>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</si>
  <si>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</si>
  <si>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</si>
  <si>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</si>
  <si>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</si>
  <si>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</si>
  <si>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</si>
  <si>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</si>
  <si>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</si>
  <si>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</si>
  <si>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</si>
  <si>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</si>
  <si>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</si>
  <si>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</si>
  <si>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</si>
  <si>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</si>
  <si>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</si>
  <si>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</si>
  <si>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</si>
  <si>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</si>
  <si>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</si>
  <si>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</si>
  <si>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</si>
  <si>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</si>
  <si>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</si>
  <si>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</si>
  <si>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</si>
  <si>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</si>
  <si>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</si>
  <si>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</si>
  <si>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</si>
  <si>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</si>
  <si>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</si>
  <si>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</si>
  <si>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</si>
  <si>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</si>
  <si>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</si>
  <si>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</si>
  <si>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</si>
  <si>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</si>
  <si>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</si>
  <si>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</si>
  <si>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</si>
  <si>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</si>
  <si>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</si>
  <si>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</si>
  <si>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</si>
  <si>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</si>
  <si>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</si>
  <si>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</si>
  <si>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</si>
  <si>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</si>
  <si>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</si>
  <si>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</si>
  <si>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</si>
  <si>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</si>
  <si>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</si>
  <si>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</si>
  <si>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</si>
  <si>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</si>
  <si>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</si>
  <si>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</si>
  <si>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</si>
  <si>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</si>
  <si>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</si>
  <si>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</si>
  <si>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</si>
  <si>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</si>
  <si>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</si>
  <si>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</si>
  <si>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</si>
  <si>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</si>
  <si>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</si>
  <si>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</si>
  <si>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</si>
  <si>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</si>
  <si>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</si>
  <si>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</si>
  <si>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</si>
  <si>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</si>
  <si>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</si>
  <si>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</si>
  <si>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</si>
  <si>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</si>
  <si>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</si>
  <si>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</si>
  <si>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</si>
  <si>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</si>
  <si>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</si>
  <si>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</si>
  <si>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</si>
  <si>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</si>
  <si>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</si>
  <si>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</si>
  <si>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</si>
  <si>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</si>
  <si>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</si>
  <si>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</si>
  <si>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</si>
  <si>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</si>
  <si>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</si>
  <si>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</si>
  <si>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</si>
  <si>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</si>
  <si>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</si>
  <si>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</si>
  <si>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</si>
  <si>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</si>
  <si>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</si>
  <si>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</si>
  <si>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</si>
  <si>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</si>
  <si>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</si>
  <si>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</si>
  <si>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</si>
  <si>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</si>
  <si>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</si>
  <si>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</si>
  <si>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</si>
  <si>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</si>
  <si>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</si>
  <si>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</si>
  <si>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</si>
  <si>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</si>
  <si>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</si>
  <si>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</si>
  <si>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</si>
  <si>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</si>
  <si>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</si>
  <si>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</si>
  <si>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</si>
  <si>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</si>
  <si>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</si>
  <si>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</si>
  <si>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</si>
  <si>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</si>
  <si>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</si>
  <si>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</si>
  <si>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</si>
  <si>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</si>
  <si>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</si>
  <si>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</si>
  <si>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</si>
  <si>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</si>
  <si>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</si>
  <si>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</si>
  <si>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</si>
  <si>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</si>
  <si>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</si>
  <si>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</si>
  <si>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</si>
  <si>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</si>
  <si>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</si>
  <si>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</si>
  <si>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</si>
  <si>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</si>
  <si>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</si>
  <si>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</si>
  <si>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</si>
  <si>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</si>
  <si>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</si>
  <si>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</si>
  <si>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</si>
  <si>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</si>
  <si>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</si>
  <si>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</si>
  <si>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</si>
  <si>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</si>
  <si>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</si>
  <si>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</si>
  <si>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</si>
  <si>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</si>
  <si>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</si>
  <si>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</si>
  <si>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</si>
  <si>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</si>
  <si>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</si>
  <si>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</si>
  <si>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</si>
  <si>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</si>
  <si>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</si>
  <si>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</si>
  <si>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</si>
  <si>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</si>
  <si>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</si>
  <si>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</si>
  <si>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</si>
  <si>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</si>
  <si>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</si>
  <si>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</si>
  <si>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</si>
  <si>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</si>
  <si>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</si>
  <si>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</si>
  <si>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</si>
  <si>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</si>
  <si>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</si>
  <si>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</si>
  <si>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</si>
  <si>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</si>
  <si>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</si>
  <si>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</si>
  <si>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</si>
  <si>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</si>
  <si>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</si>
  <si>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</si>
  <si>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</si>
  <si>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</si>
  <si>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</si>
  <si>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</si>
  <si>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</si>
  <si>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</si>
  <si>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</si>
  <si>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</si>
  <si>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</si>
  <si>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</si>
  <si>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</si>
  <si>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</si>
  <si>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</si>
  <si>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</si>
  <si>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</si>
  <si>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</si>
  <si>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</si>
  <si>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</si>
  <si>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</si>
  <si>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</si>
  <si>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</si>
  <si>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</si>
  <si>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</si>
  <si>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</si>
  <si>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</si>
  <si>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</si>
  <si>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</si>
  <si>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</si>
  <si>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</si>
  <si>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</si>
  <si>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</si>
  <si>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</si>
  <si>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</si>
  <si>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</si>
  <si>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</si>
  <si>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</si>
  <si>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</si>
  <si>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</si>
  <si>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</si>
  <si>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</si>
  <si>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</si>
  <si>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</si>
  <si>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</si>
  <si>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</si>
  <si>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</si>
  <si>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</si>
  <si>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</si>
  <si>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</si>
  <si>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</si>
  <si>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</si>
  <si>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</si>
  <si>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</si>
  <si>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</si>
  <si>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</si>
  <si>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</si>
  <si>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</si>
  <si>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</si>
  <si>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</si>
  <si>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</si>
  <si>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</si>
  <si>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</si>
  <si>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</si>
  <si>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</si>
  <si>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</si>
  <si>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</si>
  <si>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</si>
  <si>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</si>
  <si>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</si>
  <si>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</si>
  <si>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</si>
  <si>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</si>
  <si>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</si>
  <si>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</si>
  <si>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</si>
  <si>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</si>
  <si>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</si>
  <si>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</si>
  <si>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</si>
  <si>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</si>
  <si>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</si>
  <si>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</si>
  <si>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</si>
  <si>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</si>
  <si>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</si>
  <si>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</si>
  <si>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</si>
  <si>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</si>
  <si>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</si>
  <si>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</si>
  <si>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</si>
  <si>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</si>
  <si>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</si>
  <si>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</si>
  <si>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</si>
  <si>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</si>
  <si>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</si>
  <si>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</si>
  <si>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</si>
  <si>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</si>
  <si>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</si>
  <si>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</si>
  <si>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</si>
  <si>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</si>
  <si>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</si>
  <si>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</si>
  <si>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</si>
  <si>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</si>
  <si>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</si>
  <si>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</si>
  <si>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</si>
  <si>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</si>
  <si>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</si>
  <si>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</si>
  <si>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</si>
  <si>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</si>
  <si>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</si>
  <si>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</si>
  <si>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</si>
  <si>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</si>
  <si>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</si>
  <si>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</si>
  <si>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</si>
  <si>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</si>
  <si>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</si>
  <si>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</si>
  <si>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</si>
  <si>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</si>
  <si>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</si>
  <si>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</si>
  <si>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</si>
  <si>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</si>
  <si>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</si>
  <si>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</si>
  <si>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</si>
  <si>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</si>
  <si>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</si>
  <si>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</si>
  <si>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</si>
  <si>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</si>
  <si>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</si>
  <si>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</si>
  <si>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</si>
  <si>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</si>
  <si>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</si>
  <si>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</si>
  <si>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</si>
  <si>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</si>
  <si>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</si>
  <si>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</si>
  <si>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</si>
  <si>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</si>
  <si>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</si>
  <si>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</si>
  <si>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</si>
  <si>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</si>
  <si>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</si>
  <si>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</si>
  <si>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</si>
  <si>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</si>
  <si>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</si>
  <si>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</si>
  <si>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</si>
  <si>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</si>
  <si>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</si>
  <si>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</si>
  <si>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</si>
  <si>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</si>
  <si>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</si>
  <si>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</si>
  <si>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</si>
  <si>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</si>
  <si>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</si>
  <si>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</si>
  <si>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</si>
  <si>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</si>
  <si>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</si>
  <si>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</si>
  <si>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</si>
  <si>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</si>
  <si>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</si>
  <si>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</si>
  <si>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</si>
  <si>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</si>
  <si>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</si>
  <si>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</si>
  <si>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</si>
  <si>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</si>
  <si>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</si>
  <si>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</si>
  <si>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</si>
  <si>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</si>
  <si>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</si>
  <si>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</si>
  <si>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</si>
  <si>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</si>
  <si>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</si>
  <si>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</si>
  <si>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</si>
  <si>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</si>
  <si>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</si>
  <si>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</si>
  <si>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</si>
  <si>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</si>
  <si>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</si>
  <si>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</si>
  <si>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</si>
  <si>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</si>
  <si>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</si>
  <si>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</si>
  <si>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</si>
  <si>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</si>
  <si>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</si>
  <si>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</si>
  <si>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</si>
  <si>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</si>
  <si>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</si>
  <si>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</si>
  <si>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</si>
  <si>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</si>
  <si>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</si>
  <si>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</si>
  <si>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</si>
  <si>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</si>
  <si>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</si>
  <si>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</si>
  <si>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</si>
  <si>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</si>
  <si>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</si>
  <si>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</si>
  <si>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</si>
  <si>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</si>
  <si>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</si>
  <si>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</si>
  <si>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</si>
  <si>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</si>
  <si>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</si>
  <si>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</si>
  <si>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</si>
  <si>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</si>
  <si>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</si>
  <si>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</si>
  <si>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</si>
  <si>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</si>
  <si>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</si>
  <si>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</si>
  <si>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</si>
  <si>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</si>
  <si>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</si>
  <si>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</si>
  <si>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</si>
  <si>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</si>
  <si>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</si>
  <si>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</si>
  <si>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</si>
  <si>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</si>
  <si>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</si>
  <si>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</si>
  <si>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</si>
  <si>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</si>
  <si>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</si>
  <si>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</si>
  <si>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</si>
  <si>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</si>
  <si>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</si>
  <si>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</si>
  <si>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</si>
  <si>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</si>
  <si>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</si>
  <si>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</si>
  <si>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</si>
  <si>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</si>
  <si>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</si>
  <si>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</si>
  <si>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</si>
  <si>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</si>
  <si>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</si>
  <si>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</si>
  <si>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</si>
  <si>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</si>
  <si>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</si>
  <si>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</si>
  <si>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</si>
  <si>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</si>
  <si>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</si>
  <si>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</si>
  <si>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</si>
  <si>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</si>
  <si>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</si>
  <si>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</si>
  <si>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</si>
  <si>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</si>
  <si>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</si>
  <si>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</si>
  <si>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</si>
  <si>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</si>
  <si>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</si>
  <si>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</si>
  <si>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</si>
  <si>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</si>
  <si>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</si>
  <si>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</si>
  <si>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</si>
  <si>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</si>
  <si>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</si>
  <si>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</si>
  <si>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</si>
  <si>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</si>
  <si>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</si>
  <si>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</si>
  <si>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</si>
  <si>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</si>
  <si>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</si>
  <si>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</si>
  <si>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</si>
  <si>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</si>
  <si>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</si>
  <si>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</si>
  <si>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</si>
  <si>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</si>
  <si>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</si>
  <si>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</si>
  <si>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</si>
  <si>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</si>
  <si>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</si>
  <si>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</si>
  <si>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</si>
  <si>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</si>
  <si>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</si>
  <si>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</si>
  <si>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</si>
  <si>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</si>
  <si>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</si>
  <si>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</si>
  <si>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</si>
  <si>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</si>
  <si>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</si>
  <si>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</si>
  <si>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</si>
  <si>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</si>
  <si>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</si>
  <si>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</si>
  <si>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</si>
  <si>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</si>
  <si>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</si>
  <si>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</si>
  <si>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</si>
  <si>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</si>
  <si>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</si>
  <si>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</si>
  <si>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</si>
  <si>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</si>
  <si>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</si>
  <si>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</si>
  <si>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</si>
  <si>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</si>
  <si>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</si>
  <si>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</si>
  <si>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</si>
  <si>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</si>
  <si>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</si>
  <si>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</si>
  <si>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</si>
  <si>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</si>
  <si>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</si>
  <si>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</si>
  <si>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</si>
  <si>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</si>
  <si>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</si>
  <si>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</si>
  <si>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</si>
  <si>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</si>
  <si>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</si>
  <si>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</si>
  <si>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</si>
  <si>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</si>
  <si>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</si>
  <si>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</si>
  <si>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</si>
  <si>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</si>
  <si>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</si>
  <si>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</si>
  <si>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</si>
  <si>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</si>
  <si>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</si>
  <si>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</si>
  <si>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</si>
  <si>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</si>
  <si>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</si>
  <si>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</si>
  <si>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</si>
  <si>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</si>
  <si>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</si>
  <si>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</si>
  <si>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</si>
  <si>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</si>
  <si>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</si>
  <si>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</si>
  <si>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</si>
  <si>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</si>
  <si>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</si>
  <si>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</si>
  <si>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</si>
  <si>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</si>
  <si>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</si>
  <si>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</si>
  <si>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</si>
  <si>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</si>
  <si>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</si>
  <si>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</si>
  <si>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</si>
  <si>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</si>
  <si>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</si>
  <si>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</si>
  <si>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</si>
  <si>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</si>
  <si>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</si>
  <si>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</si>
  <si>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</si>
  <si>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</si>
  <si>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</si>
  <si>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</si>
  <si>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</si>
  <si>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</si>
  <si>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</si>
  <si>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</si>
  <si>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</si>
  <si>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</si>
  <si>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</si>
  <si>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</si>
  <si>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</si>
  <si>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</si>
  <si>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</si>
  <si>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</si>
  <si>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</si>
  <si>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</si>
  <si>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</si>
  <si>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</si>
  <si>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</si>
  <si>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</si>
  <si>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</si>
  <si>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</si>
  <si>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</si>
  <si>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</si>
  <si>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</si>
  <si>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</si>
  <si>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</si>
  <si>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</si>
  <si>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</si>
  <si>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</si>
  <si>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</si>
  <si>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</si>
  <si>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</si>
  <si>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</si>
  <si>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</si>
  <si>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</si>
  <si>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</si>
  <si>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</si>
  <si>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</si>
  <si>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</si>
  <si>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</si>
  <si>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</si>
  <si>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</si>
  <si>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</si>
  <si>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</si>
  <si>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</si>
  <si>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</si>
  <si>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</si>
  <si>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</si>
  <si>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</si>
  <si>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</si>
  <si>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</si>
  <si>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</si>
  <si>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</si>
  <si>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</si>
  <si>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</si>
  <si>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</si>
  <si>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</si>
  <si>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</si>
  <si>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</si>
  <si>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</si>
  <si>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</si>
  <si>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</si>
  <si>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</si>
  <si>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</si>
  <si>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</si>
  <si>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</si>
  <si>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</si>
  <si>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</si>
  <si>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</si>
  <si>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</si>
  <si>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</si>
  <si>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</si>
  <si>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</si>
  <si>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</si>
  <si>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</si>
  <si>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</si>
  <si>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</si>
  <si>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</si>
  <si>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</si>
  <si>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</si>
  <si>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</si>
  <si>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</si>
  <si>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</si>
  <si>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</si>
  <si>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</si>
  <si>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</si>
  <si>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</si>
  <si>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</si>
  <si>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</si>
  <si>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</si>
  <si>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</si>
  <si>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</si>
  <si>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</si>
  <si>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</si>
  <si>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</si>
  <si>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</si>
  <si>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</si>
  <si>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</si>
  <si>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</si>
  <si>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</si>
  <si>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</si>
  <si>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</si>
  <si>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</si>
  <si>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</si>
  <si>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</si>
  <si>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</si>
  <si>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</si>
  <si>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</si>
  <si>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</si>
  <si>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</si>
  <si>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</si>
  <si>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</si>
  <si>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</si>
  <si>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</si>
  <si>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</si>
  <si>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</si>
  <si>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</si>
  <si>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</si>
  <si>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</si>
  <si>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</si>
  <si>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</si>
  <si>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</si>
  <si>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</si>
  <si>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</si>
  <si>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</si>
  <si>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</si>
  <si>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</si>
  <si>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</si>
  <si>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</si>
  <si>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</si>
  <si>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</si>
  <si>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</si>
  <si>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</si>
  <si>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</si>
  <si>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</si>
  <si>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</si>
  <si>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</si>
  <si>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</si>
  <si>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</si>
  <si>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</si>
  <si>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</si>
  <si>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</si>
  <si>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</si>
  <si>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</si>
  <si>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</si>
  <si>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</si>
  <si>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</si>
  <si>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</si>
  <si>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</si>
  <si>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</si>
  <si>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</si>
  <si>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</si>
  <si>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</si>
  <si>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</si>
  <si>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</si>
  <si>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</si>
  <si>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</si>
  <si>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</si>
  <si>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</si>
  <si>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</si>
  <si>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</si>
  <si>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</si>
  <si>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</si>
  <si>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</si>
  <si>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</si>
  <si>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</si>
  <si>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</si>
  <si>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</si>
  <si>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</si>
  <si>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</si>
  <si>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</si>
  <si>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</si>
  <si>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</si>
  <si>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</si>
  <si>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</si>
  <si>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</si>
  <si>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</si>
  <si>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</si>
  <si>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</si>
  <si>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</si>
  <si>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</si>
  <si>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</si>
  <si>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</si>
  <si>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</si>
  <si>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</si>
  <si>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</si>
  <si>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</si>
  <si>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</si>
  <si>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</si>
  <si>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</si>
  <si>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</si>
  <si>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</si>
  <si>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</si>
  <si>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</si>
  <si>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</si>
  <si>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</si>
  <si>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</si>
  <si>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</si>
  <si>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</si>
  <si>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</si>
  <si>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</si>
  <si>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</si>
  <si>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</si>
  <si>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</si>
  <si>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</si>
  <si>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</si>
  <si>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</si>
  <si>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</si>
  <si>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</si>
  <si>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</si>
  <si>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</si>
  <si>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</si>
  <si>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</si>
  <si>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</si>
  <si>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</si>
  <si>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</si>
  <si>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</si>
  <si>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</si>
  <si>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</si>
  <si>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</si>
  <si>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</si>
  <si>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</si>
  <si>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</si>
  <si>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</si>
  <si>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</si>
  <si>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</si>
  <si>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</si>
  <si>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</si>
  <si>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</si>
  <si>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</si>
  <si>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</si>
  <si>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</si>
  <si>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</si>
  <si>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</si>
  <si>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</si>
  <si>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</si>
  <si>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</si>
  <si>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</si>
  <si>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</si>
  <si>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</si>
  <si>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</si>
  <si>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</si>
  <si>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</si>
  <si>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</si>
  <si>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</si>
  <si>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</si>
  <si>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</si>
  <si>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</si>
  <si>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</si>
  <si>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</si>
  <si>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</si>
  <si>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</si>
  <si>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</si>
  <si>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</si>
  <si>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</si>
  <si>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</si>
  <si>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</si>
  <si>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</si>
  <si>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</si>
  <si>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</si>
  <si>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</si>
  <si>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</si>
  <si>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</si>
  <si>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</si>
  <si>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</si>
  <si>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</si>
  <si>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</si>
  <si>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</si>
  <si>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</si>
  <si>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</si>
  <si>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</si>
  <si>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</si>
  <si>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</si>
  <si>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</si>
  <si>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</si>
  <si>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</si>
  <si>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</si>
  <si>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</si>
  <si>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</si>
  <si>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</si>
  <si>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</si>
  <si>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</si>
  <si>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</si>
  <si>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</si>
  <si>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</si>
  <si>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</si>
  <si>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</si>
  <si>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</si>
  <si>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</si>
  <si>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</si>
  <si>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</si>
  <si>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</si>
  <si>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</si>
  <si>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</si>
  <si>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</si>
  <si>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</si>
  <si>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</si>
  <si>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</si>
  <si>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</si>
  <si>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</si>
  <si>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</si>
  <si>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</si>
  <si>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</si>
  <si>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</si>
  <si>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</si>
  <si>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</si>
  <si>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</si>
  <si>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</si>
  <si>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</si>
  <si>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</si>
  <si>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</si>
  <si>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</si>
  <si>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</si>
  <si>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</si>
  <si>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</si>
  <si>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</si>
  <si>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</si>
  <si>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</si>
  <si>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</si>
  <si>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</si>
  <si>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</si>
  <si>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</si>
  <si>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</si>
  <si>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</si>
  <si>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</si>
  <si>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</si>
  <si>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</si>
  <si>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</si>
  <si>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</si>
  <si>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</si>
  <si>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</si>
  <si>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</si>
  <si>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</si>
  <si>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</si>
  <si>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</si>
  <si>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</si>
  <si>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</si>
  <si>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</si>
  <si>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</si>
  <si>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</si>
  <si>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</si>
  <si>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</si>
  <si>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</si>
  <si>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</si>
  <si>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</si>
  <si>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</si>
  <si>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</si>
  <si>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</si>
  <si>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</si>
  <si>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</si>
  <si>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</si>
  <si>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</si>
  <si>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</si>
  <si>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</si>
  <si>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</si>
  <si>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</si>
  <si>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</si>
  <si>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</si>
  <si>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</si>
  <si>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</si>
  <si>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</si>
  <si>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</si>
  <si>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</si>
  <si>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</si>
  <si>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</si>
  <si>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</si>
  <si>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</si>
  <si>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</si>
  <si>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</si>
  <si>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</si>
  <si>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</si>
  <si>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</si>
  <si>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</si>
  <si>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</si>
  <si>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</si>
  <si>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</si>
  <si>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</si>
  <si>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</si>
  <si>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</si>
  <si>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</si>
  <si>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</si>
  <si>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</si>
  <si>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</si>
  <si>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</si>
  <si>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</si>
  <si>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</si>
  <si>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</si>
  <si>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</si>
  <si>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</si>
  <si>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</si>
  <si>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</si>
  <si>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</si>
  <si>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</si>
  <si>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</si>
  <si>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</si>
  <si>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</si>
  <si>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</si>
  <si>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</si>
  <si>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</si>
  <si>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</si>
  <si>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</si>
  <si>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</si>
  <si>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</si>
  <si>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</si>
  <si>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</si>
  <si>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</si>
  <si>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</si>
  <si>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</si>
  <si>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</si>
  <si>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</si>
  <si>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</si>
  <si>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</si>
  <si>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</si>
  <si>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</si>
  <si>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</si>
  <si>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</si>
  <si>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</si>
  <si>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</si>
  <si>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</si>
  <si>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</si>
  <si>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</si>
  <si>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</si>
  <si>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</si>
  <si>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</si>
  <si>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</si>
  <si>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</si>
  <si>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</si>
  <si>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</si>
  <si>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</si>
  <si>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</si>
  <si>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</si>
  <si>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</si>
  <si>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</si>
  <si>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</si>
  <si>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</si>
  <si>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</si>
  <si>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</si>
  <si>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</si>
  <si>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</si>
  <si>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</si>
  <si>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</si>
  <si>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</si>
  <si>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</si>
  <si>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</si>
  <si>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</si>
  <si>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</si>
  <si>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</si>
  <si>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</si>
  <si>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</si>
  <si>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</si>
  <si>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</si>
  <si>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</si>
  <si>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</si>
  <si>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</si>
  <si>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</si>
  <si>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</si>
  <si>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</si>
  <si>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</si>
  <si>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</si>
  <si>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</si>
  <si>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</si>
  <si>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</si>
  <si>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</si>
  <si>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</si>
  <si>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</si>
  <si>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</si>
  <si>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</si>
  <si>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</si>
  <si>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</si>
  <si>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</si>
  <si>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</si>
  <si>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</si>
  <si>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</si>
  <si>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</si>
  <si>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</si>
  <si>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</si>
  <si>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</si>
  <si>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</si>
  <si>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</si>
  <si>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</si>
  <si>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</si>
  <si>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</si>
  <si>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</si>
  <si>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</si>
  <si>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</si>
  <si>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</si>
  <si>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</si>
  <si>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</si>
  <si>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</si>
  <si>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</si>
  <si>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</si>
  <si>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</si>
  <si>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</si>
  <si>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</si>
  <si>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</si>
  <si>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</si>
  <si>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</si>
  <si>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</si>
  <si>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</si>
  <si>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</si>
  <si>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</si>
  <si>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</si>
  <si>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</si>
  <si>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</si>
  <si>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</si>
  <si>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</si>
  <si>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</si>
  <si>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</si>
  <si>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</si>
  <si>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</si>
  <si>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</si>
  <si>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</si>
  <si>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</si>
  <si>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</si>
  <si>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</si>
  <si>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</si>
  <si>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</si>
  <si>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</si>
  <si>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</si>
  <si>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</si>
  <si>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</si>
  <si>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</si>
  <si>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</si>
  <si>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</si>
  <si>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</si>
  <si>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</si>
  <si>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</si>
  <si>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</si>
  <si>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</si>
  <si>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</si>
  <si>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</si>
  <si>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</si>
  <si>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</si>
  <si>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</si>
  <si>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</si>
  <si>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</si>
  <si>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</si>
  <si>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</si>
  <si>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</si>
  <si>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</si>
  <si>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</si>
  <si>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</si>
  <si>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</si>
  <si>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</si>
  <si>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</si>
  <si>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</si>
  <si>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</si>
  <si>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</si>
  <si>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</si>
  <si>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</si>
  <si>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</si>
  <si>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</si>
  <si>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</si>
  <si>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</si>
  <si>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</si>
  <si>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</si>
  <si>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</si>
  <si>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</si>
  <si>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</si>
  <si>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</si>
  <si>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</si>
  <si>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</si>
  <si>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</si>
  <si>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</si>
  <si>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</si>
  <si>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</si>
  <si>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</si>
  <si>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</si>
  <si>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</si>
  <si>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</si>
  <si>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</si>
  <si>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</si>
  <si>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</si>
  <si>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</si>
  <si>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</si>
  <si>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</si>
  <si>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</si>
  <si>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</si>
  <si>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</si>
  <si>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</si>
  <si>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</si>
  <si>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</si>
  <si>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</si>
  <si>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</si>
  <si>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</si>
  <si>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</si>
  <si>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</si>
  <si>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</si>
  <si>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</si>
  <si>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</si>
  <si>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</si>
  <si>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</si>
  <si>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</si>
  <si>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</si>
  <si>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</si>
  <si>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</si>
  <si>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</si>
  <si>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</si>
  <si>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</si>
  <si>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</si>
  <si>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</si>
  <si>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</si>
  <si>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</si>
  <si>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</si>
  <si>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</si>
  <si>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</si>
  <si>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</si>
  <si>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</si>
  <si>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</si>
  <si>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</si>
  <si>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</si>
  <si>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</si>
  <si>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</si>
  <si>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</si>
  <si>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</si>
  <si>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</si>
  <si>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</si>
  <si>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</si>
  <si>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</si>
  <si>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</si>
  <si>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</si>
  <si>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</si>
  <si>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</si>
  <si>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</si>
  <si>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</si>
  <si>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</si>
  <si>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</si>
  <si>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</si>
  <si>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</si>
  <si>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</si>
  <si>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</si>
  <si>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</si>
  <si>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</si>
  <si>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</si>
  <si>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</si>
  <si>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</si>
  <si>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</si>
  <si>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</si>
  <si>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</si>
  <si>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</si>
  <si>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</si>
  <si>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</si>
  <si>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</si>
  <si>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</si>
  <si>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</si>
  <si>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</si>
  <si>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</si>
  <si>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</si>
  <si>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</si>
  <si>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</si>
  <si>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</si>
  <si>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</si>
  <si>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</si>
  <si>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</si>
  <si>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</si>
  <si>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</si>
  <si>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</si>
  <si>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</si>
  <si>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</si>
  <si>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</si>
  <si>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</si>
  <si>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</si>
  <si>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</si>
  <si>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</si>
  <si>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</si>
  <si>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</si>
  <si>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</si>
  <si>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</si>
  <si>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</si>
  <si>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</si>
  <si>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</si>
  <si>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</si>
  <si>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</si>
  <si>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</si>
  <si>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</si>
  <si>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</si>
  <si>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</si>
  <si>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</si>
  <si>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</si>
  <si>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</si>
  <si>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</si>
  <si>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</si>
  <si>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</si>
  <si>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</si>
  <si>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</si>
  <si>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</si>
  <si>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</si>
  <si>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</si>
  <si>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</si>
  <si>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</si>
  <si>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</si>
  <si>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</si>
  <si>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</si>
  <si>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</si>
  <si>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</si>
  <si>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</si>
  <si>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</si>
  <si>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</si>
  <si>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</si>
  <si>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</si>
  <si>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</si>
  <si>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</si>
  <si>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</si>
  <si>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</si>
  <si>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</si>
  <si>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</si>
  <si>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</si>
  <si>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</si>
  <si>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</si>
  <si>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</si>
  <si>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</si>
  <si>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</si>
  <si>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</si>
  <si>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</si>
  <si>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</si>
  <si>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</si>
  <si>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</si>
  <si>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</si>
  <si>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</si>
  <si>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</si>
  <si>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</si>
  <si>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</si>
  <si>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</si>
  <si>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</si>
  <si>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</si>
  <si>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</si>
  <si>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</si>
  <si>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</si>
  <si>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</si>
  <si>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</si>
  <si>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</si>
  <si>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</si>
  <si>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</si>
  <si>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</si>
  <si>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</si>
  <si>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</si>
  <si>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</si>
  <si>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</si>
  <si>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</si>
  <si>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</si>
  <si>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</si>
  <si>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</si>
  <si>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</si>
  <si>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</si>
  <si>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</si>
  <si>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</si>
  <si>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</si>
  <si>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</si>
  <si>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</si>
  <si>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</si>
  <si>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</si>
  <si>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</si>
  <si>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</si>
  <si>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</si>
  <si>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</si>
  <si>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</si>
  <si>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</si>
  <si>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</si>
  <si>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</si>
  <si>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</si>
  <si>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</si>
  <si>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</si>
  <si>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</si>
  <si>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</si>
  <si>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</si>
  <si>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</si>
  <si>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</si>
  <si>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</si>
  <si>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</si>
  <si>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</si>
  <si>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</si>
  <si>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</si>
  <si>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</si>
  <si>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</si>
  <si>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</si>
  <si>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</si>
  <si>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</si>
  <si>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</si>
  <si>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</si>
  <si>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</si>
  <si>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</si>
  <si>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</si>
  <si>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</si>
  <si>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</si>
  <si>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</si>
  <si>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</si>
  <si>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</si>
  <si>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</si>
  <si>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</si>
  <si>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</si>
  <si>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</si>
  <si>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</si>
  <si>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</si>
  <si>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</si>
  <si>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</si>
  <si>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</si>
  <si>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</si>
  <si>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</si>
  <si>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</si>
  <si>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</si>
  <si>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</si>
  <si>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</si>
  <si>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</si>
  <si>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</si>
  <si>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</si>
  <si>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</si>
  <si>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</si>
  <si>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</si>
  <si>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</si>
  <si>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</si>
  <si>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</si>
  <si>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</si>
  <si>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</si>
  <si>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</si>
  <si>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</si>
  <si>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</si>
  <si>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</si>
  <si>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</si>
  <si>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</si>
  <si>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</si>
  <si>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</si>
  <si>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</si>
  <si>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</si>
  <si>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</si>
  <si>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</si>
  <si>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</si>
  <si>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</si>
  <si>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</si>
  <si>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</si>
  <si>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</si>
  <si>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</si>
  <si>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</si>
  <si>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</si>
  <si>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</si>
  <si>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</si>
  <si>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</si>
  <si>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</si>
  <si>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</si>
  <si>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</si>
  <si>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</si>
  <si>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</si>
  <si>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</si>
  <si>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</si>
  <si>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</si>
  <si>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</si>
  <si>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</si>
  <si>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</si>
  <si>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</si>
  <si>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</si>
  <si>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</si>
  <si>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</si>
  <si>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</si>
  <si>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</si>
  <si>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</si>
  <si>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</si>
  <si>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</si>
  <si>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</si>
  <si>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</si>
  <si>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</si>
  <si>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</si>
  <si>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</si>
  <si>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</si>
  <si>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</si>
  <si>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</si>
  <si>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</si>
  <si>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</si>
  <si>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</si>
  <si>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</si>
  <si>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</si>
  <si>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</si>
  <si>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</si>
  <si>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</si>
  <si>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</si>
  <si>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</si>
  <si>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</si>
  <si>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</si>
  <si>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</si>
  <si>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</si>
  <si>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</si>
  <si>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</si>
  <si>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</si>
  <si>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</si>
  <si>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</si>
  <si>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</si>
  <si>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</si>
  <si>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</si>
  <si>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</si>
  <si>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</si>
  <si>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</si>
  <si>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</si>
  <si>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</si>
  <si>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</si>
  <si>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</si>
  <si>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</si>
  <si>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</si>
  <si>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</si>
  <si>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</si>
  <si>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</si>
  <si>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</si>
  <si>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</si>
  <si>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</si>
  <si>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</si>
  <si>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</si>
  <si>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</si>
  <si>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</si>
  <si>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</si>
  <si>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</si>
  <si>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</si>
  <si>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</si>
  <si>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</si>
  <si>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</si>
  <si>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</si>
  <si>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</si>
  <si>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</si>
  <si>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</si>
  <si>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</si>
  <si>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</si>
  <si>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</si>
  <si>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</si>
  <si>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</si>
  <si>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</si>
  <si>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</si>
  <si>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</si>
  <si>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</si>
  <si>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</si>
  <si>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</si>
  <si>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</si>
  <si>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</si>
  <si>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</si>
  <si>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</si>
  <si>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</si>
  <si>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</si>
  <si>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</si>
  <si>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</si>
  <si>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</si>
  <si>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</si>
  <si>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</si>
  <si>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</si>
  <si>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</si>
  <si>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</si>
  <si>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</si>
  <si>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</si>
  <si>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</si>
  <si>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</si>
  <si>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</si>
  <si>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</si>
  <si>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</si>
  <si>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</si>
  <si>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</si>
  <si>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</si>
  <si>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</si>
  <si>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</si>
  <si>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</si>
  <si>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</si>
  <si>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</si>
  <si>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</si>
  <si>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</si>
  <si>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</si>
  <si>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</si>
  <si>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</si>
  <si>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</si>
  <si>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</si>
  <si>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</si>
  <si>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</si>
  <si>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</si>
  <si>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</si>
  <si>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</si>
  <si>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</si>
  <si>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</si>
  <si>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</si>
  <si>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</si>
  <si>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</si>
  <si>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</si>
  <si>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</si>
  <si>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</si>
  <si>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</si>
  <si>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</si>
  <si>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</si>
  <si>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</si>
  <si>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</si>
  <si>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</si>
  <si>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</si>
  <si>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</si>
  <si>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</si>
  <si>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</si>
  <si>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</si>
  <si>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</si>
  <si>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</si>
  <si>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</si>
  <si>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</si>
  <si>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</si>
  <si>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</si>
  <si>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</si>
  <si>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</si>
  <si>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</si>
  <si>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</si>
  <si>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</si>
  <si>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</si>
  <si>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</si>
  <si>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</si>
  <si>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</si>
  <si>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</si>
  <si>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</si>
  <si>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</si>
  <si>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</si>
  <si>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</si>
  <si>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</si>
  <si>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</si>
  <si>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</si>
  <si>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</si>
  <si>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</si>
  <si>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</si>
  <si>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</si>
  <si>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</si>
  <si>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</si>
  <si>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</si>
  <si>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</si>
  <si>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</si>
  <si>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</si>
  <si>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</si>
  <si>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</si>
  <si>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</si>
  <si>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</si>
  <si>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</si>
  <si>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</si>
  <si>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</si>
  <si>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</si>
  <si>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</si>
  <si>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</si>
  <si>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</si>
  <si>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</si>
  <si>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</si>
  <si>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</si>
  <si>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</si>
  <si>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</si>
  <si>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</si>
  <si>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</si>
  <si>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</si>
  <si>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</si>
  <si>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</si>
  <si>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</si>
  <si>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</si>
  <si>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</si>
  <si>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</si>
  <si>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</si>
  <si>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</si>
  <si>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</si>
  <si>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</si>
  <si>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</si>
  <si>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</si>
  <si>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</si>
  <si>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</si>
  <si>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</si>
  <si>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</si>
  <si>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</si>
  <si>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</si>
  <si>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</si>
  <si>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</si>
  <si>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</si>
  <si>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</si>
  <si>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</si>
  <si>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</si>
  <si>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</si>
  <si>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</si>
  <si>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</si>
  <si>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</si>
  <si>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</si>
  <si>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</si>
  <si>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</si>
  <si>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</si>
  <si>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</si>
  <si>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</si>
  <si>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</si>
  <si>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</si>
  <si>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</si>
  <si>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</si>
  <si>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</si>
  <si>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</si>
  <si>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</si>
  <si>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</si>
  <si>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</si>
  <si>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</si>
  <si>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</si>
  <si>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</si>
  <si>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</si>
  <si>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</si>
  <si>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</si>
  <si>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</si>
  <si>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</si>
  <si>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</si>
  <si>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</si>
  <si>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</si>
  <si>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</si>
  <si>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</si>
  <si>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</si>
  <si>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</si>
  <si>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</si>
  <si>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</si>
  <si>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</si>
  <si>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</si>
  <si>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</si>
  <si>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</si>
  <si>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</si>
  <si>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</si>
  <si>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</si>
  <si>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</si>
  <si>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</si>
  <si>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</si>
  <si>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</si>
  <si>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</si>
  <si>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</si>
  <si>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</si>
  <si>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</si>
  <si>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</si>
  <si>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</si>
  <si>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</si>
  <si>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</si>
  <si>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</si>
  <si>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</si>
  <si>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</si>
  <si>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</si>
  <si>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</si>
  <si>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</si>
  <si>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</si>
  <si>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</si>
  <si>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</si>
  <si>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</si>
  <si>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</si>
  <si>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</si>
  <si>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</si>
  <si>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</si>
  <si>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</si>
  <si>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</si>
  <si>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</si>
  <si>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</si>
  <si>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</si>
  <si>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</si>
  <si>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</si>
  <si>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</si>
  <si>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</si>
  <si>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</si>
  <si>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</si>
  <si>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</si>
  <si>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</si>
  <si>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</si>
  <si>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</si>
  <si>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</si>
  <si>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</si>
  <si>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</si>
  <si>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</si>
  <si>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</si>
  <si>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</si>
  <si>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</si>
  <si>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</si>
  <si>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</si>
  <si>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</si>
  <si>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</si>
  <si>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</si>
  <si>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</si>
  <si>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</si>
  <si>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</si>
  <si>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</si>
  <si>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</si>
  <si>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</si>
  <si>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</si>
  <si>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</si>
  <si>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</si>
  <si>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</si>
  <si>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</si>
  <si>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</si>
  <si>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</si>
  <si>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</si>
  <si>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</si>
  <si>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</si>
  <si>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</si>
  <si>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</si>
  <si>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</si>
  <si>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</si>
  <si>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</si>
  <si>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</si>
  <si>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</si>
  <si>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</si>
  <si>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</si>
  <si>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</si>
  <si>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</si>
  <si>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</si>
  <si>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</si>
  <si>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</si>
  <si>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</si>
  <si>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</si>
  <si>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</si>
  <si>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</si>
  <si>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</si>
  <si>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</si>
  <si>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</si>
  <si>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</si>
  <si>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</si>
  <si>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</si>
  <si>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</si>
  <si>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</si>
  <si>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</si>
  <si>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</si>
  <si>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</si>
  <si>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</si>
  <si>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</si>
  <si>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</si>
  <si>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</si>
  <si>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</si>
  <si>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</si>
  <si>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</si>
  <si>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</si>
  <si>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</si>
  <si>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</si>
  <si>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</si>
  <si>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</si>
  <si>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</si>
  <si>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</si>
  <si>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</si>
  <si>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</si>
  <si>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</si>
  <si>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</si>
  <si>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</si>
  <si>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</si>
  <si>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</si>
  <si>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</si>
  <si>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</si>
  <si>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</si>
  <si>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</si>
  <si>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</si>
  <si>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</si>
  <si>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</si>
  <si>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</si>
  <si>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</si>
  <si>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</si>
  <si>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</si>
  <si>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</si>
  <si>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</si>
  <si>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</si>
  <si>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</si>
  <si>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</si>
  <si>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</si>
  <si>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</si>
  <si>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</si>
  <si>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</si>
  <si>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</si>
  <si>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</si>
  <si>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</si>
  <si>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</si>
  <si>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</si>
  <si>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</si>
  <si>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</si>
  <si>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</si>
  <si>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</si>
  <si>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</si>
  <si>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</si>
  <si>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</si>
  <si>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</si>
  <si>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</si>
  <si>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</si>
  <si>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</si>
  <si>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</si>
  <si>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</si>
  <si>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</si>
  <si>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</si>
  <si>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</si>
  <si>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</si>
  <si>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</si>
  <si>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</si>
  <si>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</si>
  <si>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</si>
  <si>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</si>
  <si>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</si>
  <si>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</si>
  <si>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</si>
  <si>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</si>
  <si>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</si>
  <si>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</si>
  <si>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</si>
  <si>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</si>
  <si>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</si>
  <si>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</si>
  <si>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</si>
  <si>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</si>
  <si>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</si>
  <si>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</si>
  <si>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</si>
  <si>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</si>
  <si>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</si>
  <si>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</si>
  <si>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</si>
  <si>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</si>
  <si>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</si>
  <si>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</si>
  <si>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</si>
  <si>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</si>
  <si>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</si>
  <si>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</si>
  <si>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</si>
  <si>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</si>
  <si>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</si>
  <si>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</si>
  <si>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</si>
  <si>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</si>
  <si>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</si>
  <si>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</si>
  <si>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</si>
  <si>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</si>
  <si>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</si>
  <si>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</si>
  <si>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</si>
  <si>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</si>
  <si>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</si>
  <si>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</si>
  <si>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</si>
  <si>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</si>
  <si>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</si>
  <si>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</si>
  <si>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</si>
  <si>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</si>
  <si>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</si>
  <si>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</si>
  <si>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</si>
  <si>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</si>
  <si>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</si>
  <si>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</si>
  <si>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</si>
  <si>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</si>
  <si>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</si>
  <si>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</si>
  <si>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</si>
  <si>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</si>
  <si>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</si>
  <si>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</si>
  <si>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</si>
  <si>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</si>
  <si>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</si>
  <si>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</si>
  <si>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</si>
  <si>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</si>
  <si>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</si>
  <si>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</si>
  <si>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</si>
  <si>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</si>
  <si>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</si>
  <si>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</si>
  <si>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</si>
  <si>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</si>
  <si>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</si>
  <si>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</si>
  <si>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</si>
  <si>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</si>
  <si>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</si>
  <si>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</si>
  <si>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</si>
  <si>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</si>
  <si>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</si>
  <si>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</si>
  <si>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</si>
  <si>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</si>
  <si>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</si>
  <si>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</si>
  <si>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</si>
  <si>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</si>
  <si>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</si>
  <si>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</si>
  <si>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</si>
  <si>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</si>
  <si>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</si>
  <si>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</si>
  <si>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</si>
  <si>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</si>
  <si>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</si>
  <si>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</si>
  <si>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</si>
  <si>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</si>
  <si>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</si>
  <si>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</si>
  <si>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</si>
  <si>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</si>
  <si>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</si>
  <si>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</si>
  <si>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</si>
  <si>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</si>
  <si>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</si>
  <si>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</si>
  <si>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</si>
  <si>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</si>
  <si>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</si>
  <si>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</si>
  <si>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</si>
  <si>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</si>
  <si>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</si>
  <si>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</si>
  <si>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</si>
  <si>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</si>
  <si>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</si>
  <si>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</si>
  <si>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</si>
  <si>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</si>
  <si>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</si>
  <si>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</si>
  <si>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</si>
  <si>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</si>
  <si>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</si>
  <si>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</si>
  <si>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</si>
  <si>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</si>
  <si>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</si>
  <si>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</si>
  <si>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</si>
  <si>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</si>
  <si>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</si>
  <si>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</si>
  <si>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</si>
  <si>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</si>
  <si>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</si>
  <si>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</si>
  <si>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</si>
  <si>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</si>
  <si>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</si>
  <si>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</si>
  <si>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</si>
  <si>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</si>
  <si>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</si>
  <si>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</si>
  <si>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</si>
  <si>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</si>
  <si>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</si>
  <si>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</si>
  <si>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</si>
  <si>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</si>
  <si>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</si>
  <si>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</si>
  <si>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</si>
  <si>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</si>
  <si>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</si>
  <si>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</si>
  <si>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</si>
  <si>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</si>
  <si>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</si>
  <si>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</si>
  <si>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</si>
  <si>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</si>
  <si>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</si>
  <si>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</si>
  <si>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</si>
  <si>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</si>
  <si>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</si>
  <si>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</si>
  <si>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</si>
  <si>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</si>
  <si>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</si>
  <si>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</si>
  <si>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</si>
  <si>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</si>
  <si>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</si>
  <si>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</si>
  <si>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</si>
  <si>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</si>
  <si>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</si>
  <si>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</si>
  <si>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</si>
  <si>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</si>
  <si>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</si>
  <si>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</si>
  <si>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</si>
  <si>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</si>
  <si>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</si>
  <si>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</si>
  <si>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</si>
  <si>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</si>
  <si>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</si>
  <si>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</si>
  <si>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</si>
  <si>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</si>
  <si>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</si>
  <si>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</si>
  <si>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</si>
  <si>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</si>
  <si>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</si>
  <si>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</si>
  <si>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</si>
  <si>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</si>
  <si>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</si>
  <si>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</si>
  <si>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</si>
  <si>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</si>
  <si>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</si>
  <si>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</si>
  <si>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</si>
  <si>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</si>
  <si>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</si>
  <si>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</si>
  <si>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</si>
  <si>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</si>
  <si>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</si>
  <si>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</si>
  <si>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</si>
  <si>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</si>
  <si>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</si>
  <si>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</si>
  <si>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</si>
  <si>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</si>
  <si>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</si>
  <si>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</si>
  <si>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</si>
  <si>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</si>
  <si>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</si>
  <si>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</si>
  <si>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</si>
  <si>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</si>
  <si>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</si>
  <si>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</si>
  <si>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</si>
  <si>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</si>
  <si>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</si>
  <si>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</si>
  <si>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</si>
  <si>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</si>
  <si>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</si>
  <si>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</si>
  <si>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</si>
  <si>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</si>
  <si>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</si>
  <si>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</si>
  <si>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</si>
  <si>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</si>
  <si>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</si>
  <si>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</si>
  <si>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</si>
  <si>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</si>
  <si>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</si>
  <si>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</si>
  <si>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</si>
  <si>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</si>
  <si>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</si>
  <si>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</si>
  <si>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</si>
  <si>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</si>
  <si>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</si>
  <si>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</si>
  <si>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</si>
  <si>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</si>
  <si>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</si>
  <si>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</si>
  <si>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</si>
  <si>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</si>
  <si>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</si>
  <si>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</si>
  <si>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</si>
  <si>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</si>
  <si>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</si>
  <si>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</si>
  <si>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</si>
  <si>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</si>
  <si>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</si>
  <si>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</si>
  <si>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</si>
  <si>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</si>
  <si>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</si>
  <si>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</si>
  <si>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</si>
  <si>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</si>
  <si>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</si>
  <si>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</si>
  <si>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</si>
  <si>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</si>
  <si>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</si>
  <si>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</si>
  <si>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</si>
  <si>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</si>
  <si>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</si>
  <si>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</si>
  <si>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</si>
  <si>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</si>
  <si>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</si>
  <si>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</si>
  <si>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</si>
  <si>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</si>
  <si>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</si>
  <si>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</si>
  <si>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</si>
  <si>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</si>
  <si>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</si>
  <si>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</si>
  <si>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</si>
  <si>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</si>
  <si>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</si>
  <si>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</si>
  <si>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</si>
  <si>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</si>
  <si>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</si>
  <si>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</si>
  <si>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</si>
  <si>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</si>
  <si>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</si>
  <si>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</si>
  <si>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</si>
  <si>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</si>
  <si>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</si>
  <si>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</si>
  <si>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</si>
  <si>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</si>
  <si>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</si>
  <si>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</si>
  <si>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</si>
  <si>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</si>
  <si>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</si>
  <si>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</si>
  <si>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</si>
  <si>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</si>
  <si>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</si>
  <si>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</si>
  <si>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</si>
  <si>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</si>
  <si>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</si>
  <si>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</si>
  <si>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</si>
  <si>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</si>
  <si>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</si>
  <si>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</si>
  <si>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</si>
  <si>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</si>
  <si>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</si>
  <si>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</si>
  <si>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</si>
  <si>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</si>
  <si>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</si>
  <si>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</si>
  <si>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</si>
  <si>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</si>
  <si>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</si>
  <si>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</si>
  <si>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</si>
  <si>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</si>
  <si>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</si>
  <si>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</si>
  <si>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</si>
  <si>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</si>
  <si>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</si>
  <si>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</si>
  <si>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</si>
  <si>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</si>
  <si>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</si>
  <si>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</si>
  <si>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</si>
  <si>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</si>
  <si>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</si>
  <si>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</si>
  <si>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</si>
  <si>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</si>
  <si>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</si>
  <si>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</si>
  <si>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</si>
  <si>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</si>
  <si>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</si>
  <si>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</si>
  <si>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</si>
  <si>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</si>
  <si>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</si>
  <si>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</si>
  <si>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</si>
  <si>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</si>
  <si>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</si>
  <si>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</si>
  <si>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</si>
  <si>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</si>
  <si>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</si>
  <si>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</si>
  <si>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</si>
  <si>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</si>
  <si>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</si>
  <si>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</si>
  <si>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</si>
  <si>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</si>
  <si>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</si>
  <si>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</si>
  <si>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</si>
  <si>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</si>
  <si>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</si>
  <si>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</si>
  <si>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</si>
  <si>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</si>
  <si>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</si>
  <si>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</si>
  <si>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</si>
  <si>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</si>
  <si>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</si>
  <si>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</si>
  <si>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</si>
  <si>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</si>
  <si>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</si>
  <si>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</si>
  <si>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</si>
  <si>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</si>
  <si>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</si>
  <si>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</si>
  <si>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</si>
  <si>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</si>
  <si>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</si>
  <si>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</si>
  <si>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</si>
  <si>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</si>
  <si>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</si>
  <si>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</si>
  <si>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</si>
  <si>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</si>
  <si>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</si>
  <si>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</si>
  <si>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</si>
  <si>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</si>
  <si>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</si>
  <si>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</si>
  <si>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</si>
  <si>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</si>
  <si>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</si>
  <si>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</si>
  <si>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</si>
  <si>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</si>
  <si>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</si>
  <si>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</si>
  <si>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</si>
  <si>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</si>
  <si>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septiembre de 2022 (b)</t>
  </si>
  <si>
    <t>Del 1 de enero al 30 de septiembre de 2022 (b)</t>
  </si>
  <si>
    <t>Sistema Municipal para el Desarrollo Integral de la Familia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</si>
</sst>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5" t="s">
        <v>829</v>
      </c>
      <c r="B1" s="166"/>
      <c r="C1" s="166"/>
      <c r="D1" s="166"/>
      <c r="E1" s="167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8" t="s">
        <v>3304</v>
      </c>
      <c r="D3" s="168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B58" workbookViewId="0">
      <selection activeCell="D66" sqref="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1" t="s">
        <v>542</v>
      </c>
      <c r="B1" s="181"/>
      <c r="C1" s="181"/>
      <c r="D1" s="181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9" t="str">
        <f>ENTE_PUBLICO_A</f>
        <v>Sistema Municipal para el Desarrollo Integral de la Familia de Santa Catarina, Gobierno del Estado de Guanajuato (a)</v>
      </c>
      <c r="B2" s="170"/>
      <c r="C2" s="170"/>
      <c r="D2" s="171"/>
    </row>
    <row r="3" spans="1:11" ht="14.25" x14ac:dyDescent="0.45">
      <c r="A3" s="172" t="s">
        <v>166</v>
      </c>
      <c r="B3" s="173"/>
      <c r="C3" s="173"/>
      <c r="D3" s="174"/>
    </row>
    <row r="4" spans="1:11" ht="14.25" x14ac:dyDescent="0.45">
      <c r="A4" s="175" t="str">
        <f>TRIMESTRE</f>
        <v>Del 1 de enero al 30 de septiembre de 2022 (b)</v>
      </c>
      <c r="B4" s="176"/>
      <c r="C4" s="176"/>
      <c r="D4" s="177"/>
    </row>
    <row r="5" spans="1:11" ht="14.25" x14ac:dyDescent="0.45">
      <c r="A5" s="178" t="s">
        <v>118</v>
      </c>
      <c r="B5" s="179"/>
      <c r="C5" s="179"/>
      <c r="D5" s="180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25">
      <c r="A9" s="53" t="s">
        <v>169</v>
      </c>
      <c r="B9" s="23">
        <v>0</v>
      </c>
      <c r="C9" s="23">
        <v>0</v>
      </c>
      <c r="D9" s="23">
        <v>0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8">
        <v>0</v>
      </c>
      <c r="C19" s="23">
        <v>0</v>
      </c>
      <c r="D19" s="23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23">
        <v>0</v>
      </c>
      <c r="C30" s="23">
        <v>0</v>
      </c>
      <c r="D30" s="23">
        <v>0</v>
      </c>
    </row>
    <row r="31" spans="1:4" x14ac:dyDescent="0.25">
      <c r="A31" s="53" t="s">
        <v>188</v>
      </c>
      <c r="B31" s="23">
        <v>0</v>
      </c>
      <c r="C31" s="23">
        <v>0</v>
      </c>
      <c r="D31" s="23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23">
        <v>0</v>
      </c>
      <c r="C38" s="23">
        <v>0</v>
      </c>
      <c r="D38" s="23">
        <v>0</v>
      </c>
    </row>
    <row r="39" spans="1:4" x14ac:dyDescent="0.25">
      <c r="A39" s="53" t="s">
        <v>193</v>
      </c>
      <c r="B39" s="23">
        <v>0</v>
      </c>
      <c r="C39" s="23">
        <v>0</v>
      </c>
      <c r="D39" s="23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23">
        <v>0</v>
      </c>
      <c r="C41" s="23">
        <v>0</v>
      </c>
      <c r="D41" s="23">
        <v>0</v>
      </c>
    </row>
    <row r="42" spans="1:4" x14ac:dyDescent="0.25">
      <c r="A42" s="53" t="s">
        <v>196</v>
      </c>
      <c r="B42" s="23">
        <v>0</v>
      </c>
      <c r="C42" s="23">
        <v>0</v>
      </c>
      <c r="D42" s="23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0</v>
      </c>
      <c r="C48" s="123">
        <f>C9</f>
        <v>0</v>
      </c>
      <c r="D48" s="123">
        <f t="shared" ref="D48" si="12">D9</f>
        <v>0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192</v>
      </c>
      <c r="B50" s="23">
        <v>0</v>
      </c>
      <c r="C50" s="23">
        <v>0</v>
      </c>
      <c r="D50" s="23">
        <v>0</v>
      </c>
    </row>
    <row r="51" spans="1:4" x14ac:dyDescent="0.25">
      <c r="A51" s="127" t="s">
        <v>195</v>
      </c>
      <c r="B51" s="23">
        <v>0</v>
      </c>
      <c r="C51" s="23">
        <v>0</v>
      </c>
      <c r="D51" s="23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8">C10</f>
        <v>0</v>
      </c>
      <c r="D63" s="121">
        <f t="shared" si="18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B1" zoomScale="85" zoomScaleNormal="85" workbookViewId="0">
      <selection activeCell="F75" sqref="F7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7" t="s">
        <v>206</v>
      </c>
      <c r="B1" s="187"/>
      <c r="C1" s="187"/>
      <c r="D1" s="187"/>
      <c r="E1" s="187"/>
      <c r="F1" s="187"/>
      <c r="G1" s="187"/>
    </row>
    <row r="2" spans="1:8" ht="14.25" x14ac:dyDescent="0.45">
      <c r="A2" s="169" t="str">
        <f>ENTE_PUBLICO_A</f>
        <v>Sistema Municipal para el Desarrollo Integral de la Familia de Santa Catarina, Gobierno del Estado de Guanajuato (a)</v>
      </c>
      <c r="B2" s="170"/>
      <c r="C2" s="170"/>
      <c r="D2" s="170"/>
      <c r="E2" s="170"/>
      <c r="F2" s="170"/>
      <c r="G2" s="171"/>
    </row>
    <row r="3" spans="1:8" x14ac:dyDescent="0.25">
      <c r="A3" s="172" t="s">
        <v>207</v>
      </c>
      <c r="B3" s="173"/>
      <c r="C3" s="173"/>
      <c r="D3" s="173"/>
      <c r="E3" s="173"/>
      <c r="F3" s="173"/>
      <c r="G3" s="174"/>
    </row>
    <row r="4" spans="1:8" ht="14.25" x14ac:dyDescent="0.45">
      <c r="A4" s="175" t="str">
        <f>TRIMESTRE</f>
        <v>Del 1 de enero al 30 de septiembre de 2022 (b)</v>
      </c>
      <c r="B4" s="176"/>
      <c r="C4" s="176"/>
      <c r="D4" s="176"/>
      <c r="E4" s="176"/>
      <c r="F4" s="176"/>
      <c r="G4" s="177"/>
    </row>
    <row r="5" spans="1:8" ht="14.25" x14ac:dyDescent="0.45">
      <c r="A5" s="178" t="s">
        <v>118</v>
      </c>
      <c r="B5" s="179"/>
      <c r="C5" s="179"/>
      <c r="D5" s="179"/>
      <c r="E5" s="179"/>
      <c r="F5" s="179"/>
      <c r="G5" s="180"/>
    </row>
    <row r="6" spans="1:8" x14ac:dyDescent="0.25">
      <c r="A6" s="184" t="s">
        <v>214</v>
      </c>
      <c r="B6" s="186" t="s">
        <v>208</v>
      </c>
      <c r="C6" s="186"/>
      <c r="D6" s="186"/>
      <c r="E6" s="186"/>
      <c r="F6" s="186"/>
      <c r="G6" s="186" t="s">
        <v>209</v>
      </c>
    </row>
    <row r="7" spans="1:8" ht="30" x14ac:dyDescent="0.25">
      <c r="A7" s="18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ht="14.25" x14ac:dyDescent="0.4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0</v>
      </c>
      <c r="C41" s="61">
        <f t="shared" ref="C41:E41" si="6">SUM(C9,C10,C11,C12,C13,C14,C15,C16,C28,C34,C35,C37)</f>
        <v>0</v>
      </c>
      <c r="D41" s="61">
        <f t="shared" si="6"/>
        <v>0</v>
      </c>
      <c r="E41" s="61">
        <f t="shared" si="6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>SUM(C60:C61)</f>
        <v>0</v>
      </c>
      <c r="D59" s="60">
        <f t="shared" ref="D59:G59" si="11">SUM(D60:D61)</f>
        <v>0</v>
      </c>
      <c r="E59" s="60">
        <f t="shared" si="11"/>
        <v>0</v>
      </c>
      <c r="F59" s="60"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207772.13</v>
      </c>
      <c r="D67" s="61">
        <f t="shared" si="13"/>
        <v>207772.13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164">
        <v>207772.13</v>
      </c>
      <c r="D68" s="164">
        <v>207772.13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0</v>
      </c>
      <c r="C70" s="61">
        <f t="shared" ref="C70:G70" si="14">C41+C65+C67</f>
        <v>207772.13</v>
      </c>
      <c r="D70" s="61">
        <f t="shared" si="14"/>
        <v>207772.13</v>
      </c>
      <c r="E70" s="61">
        <f t="shared" si="14"/>
        <v>0</v>
      </c>
      <c r="F70" s="61">
        <f t="shared" si="14"/>
        <v>0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29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207772.13</v>
      </c>
      <c r="R57">
        <f>'Formato 5'!D67</f>
        <v>207772.13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207772.13</v>
      </c>
      <c r="R58">
        <f>'Formato 5'!D68</f>
        <v>207772.13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" zoomScale="90" zoomScaleNormal="90" zoomScalePageLayoutView="90" workbookViewId="0">
      <selection activeCell="G149" sqref="G14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8" t="s">
        <v>3285</v>
      </c>
      <c r="B1" s="187"/>
      <c r="C1" s="187"/>
      <c r="D1" s="187"/>
      <c r="E1" s="187"/>
      <c r="F1" s="187"/>
      <c r="G1" s="187"/>
    </row>
    <row r="2" spans="1:7" ht="14.25" x14ac:dyDescent="0.45">
      <c r="A2" s="191" t="str">
        <f>ENTE_PUBLICO_A</f>
        <v>Sistema Municipal para el Desarrollo Integral de la Familia de Santa Catarina, Gobierno del Estado de Guanajuato (a)</v>
      </c>
      <c r="B2" s="191"/>
      <c r="C2" s="191"/>
      <c r="D2" s="191"/>
      <c r="E2" s="191"/>
      <c r="F2" s="191"/>
      <c r="G2" s="191"/>
    </row>
    <row r="3" spans="1:7" x14ac:dyDescent="0.25">
      <c r="A3" s="192" t="s">
        <v>277</v>
      </c>
      <c r="B3" s="192"/>
      <c r="C3" s="192"/>
      <c r="D3" s="192"/>
      <c r="E3" s="192"/>
      <c r="F3" s="192"/>
      <c r="G3" s="192"/>
    </row>
    <row r="4" spans="1:7" x14ac:dyDescent="0.25">
      <c r="A4" s="192" t="s">
        <v>278</v>
      </c>
      <c r="B4" s="192"/>
      <c r="C4" s="192"/>
      <c r="D4" s="192"/>
      <c r="E4" s="192"/>
      <c r="F4" s="192"/>
      <c r="G4" s="192"/>
    </row>
    <row r="5" spans="1:7" ht="14.25" x14ac:dyDescent="0.45">
      <c r="A5" s="193" t="str">
        <f>TRIMESTRE</f>
        <v>Del 1 de enero al 30 de septiembre de 2022 (b)</v>
      </c>
      <c r="B5" s="193"/>
      <c r="C5" s="193"/>
      <c r="D5" s="193"/>
      <c r="E5" s="193"/>
      <c r="F5" s="193"/>
      <c r="G5" s="193"/>
    </row>
    <row r="6" spans="1:7" ht="14.25" x14ac:dyDescent="0.45">
      <c r="A6" s="185" t="s">
        <v>118</v>
      </c>
      <c r="B6" s="185"/>
      <c r="C6" s="185"/>
      <c r="D6" s="185"/>
      <c r="E6" s="185"/>
      <c r="F6" s="185"/>
      <c r="G6" s="185"/>
    </row>
    <row r="7" spans="1:7" ht="15" customHeight="1" x14ac:dyDescent="0.25">
      <c r="A7" s="189" t="s">
        <v>0</v>
      </c>
      <c r="B7" s="189" t="s">
        <v>279</v>
      </c>
      <c r="C7" s="189"/>
      <c r="D7" s="189"/>
      <c r="E7" s="189"/>
      <c r="F7" s="189"/>
      <c r="G7" s="190" t="s">
        <v>280</v>
      </c>
    </row>
    <row r="8" spans="1:7" ht="30" x14ac:dyDescent="0.25">
      <c r="A8" s="18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9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ht="14.25" x14ac:dyDescent="0.4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ht="14.25" x14ac:dyDescent="0.4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ht="14.25" x14ac:dyDescent="0.4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v>0</v>
      </c>
      <c r="C71" s="80">
        <v>0</v>
      </c>
      <c r="D71" s="80">
        <v>0</v>
      </c>
      <c r="E71" s="80">
        <v>0</v>
      </c>
      <c r="F71" s="80">
        <v>0</v>
      </c>
      <c r="G71" s="80">
        <f t="shared" ref="G71" si="15">SUM(G72:G74)</f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v>0</v>
      </c>
      <c r="C75" s="80">
        <v>0</v>
      </c>
      <c r="D75" s="80">
        <v>0</v>
      </c>
      <c r="E75" s="80">
        <v>0</v>
      </c>
      <c r="F75" s="80">
        <v>0</v>
      </c>
      <c r="G75" s="80">
        <f t="shared" ref="G75" si="17">SUM(G76:G82)</f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f t="shared" ref="G85" si="20">SUM(G86:G92)</f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v>0</v>
      </c>
      <c r="C93" s="80">
        <v>0</v>
      </c>
      <c r="D93" s="80">
        <v>0</v>
      </c>
      <c r="E93" s="80">
        <v>0</v>
      </c>
      <c r="F93" s="80">
        <v>0</v>
      </c>
      <c r="G93" s="80">
        <f t="shared" ref="G93" si="22">SUM(G94:G102)</f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v>0</v>
      </c>
      <c r="C103" s="80">
        <v>0</v>
      </c>
      <c r="D103" s="80">
        <v>0</v>
      </c>
      <c r="E103" s="80">
        <v>0</v>
      </c>
      <c r="F103" s="80">
        <v>0</v>
      </c>
      <c r="G103" s="80">
        <f t="shared" ref="G103" si="24">SUM(G104:G112)</f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v>0</v>
      </c>
      <c r="C113" s="80">
        <v>0</v>
      </c>
      <c r="D113" s="80">
        <v>0</v>
      </c>
      <c r="E113" s="80">
        <v>0</v>
      </c>
      <c r="F113" s="80">
        <v>0</v>
      </c>
      <c r="G113" s="80">
        <f t="shared" ref="G113" si="26">SUM(G114:G122)</f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F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ref="G123" si="29">SUM(G124:G132)</f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0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0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0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30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0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0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0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0"/>
        <v>0</v>
      </c>
    </row>
    <row r="133" spans="1:7" x14ac:dyDescent="0.25">
      <c r="A133" s="83" t="s">
        <v>334</v>
      </c>
      <c r="B133" s="80">
        <v>0</v>
      </c>
      <c r="C133" s="80">
        <v>0</v>
      </c>
      <c r="D133" s="80">
        <v>0</v>
      </c>
      <c r="E133" s="80">
        <v>0</v>
      </c>
      <c r="F133" s="80">
        <v>0</v>
      </c>
      <c r="G133" s="80">
        <f t="shared" ref="G133" si="31">SUM(G134:G136)</f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2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2"/>
        <v>0</v>
      </c>
    </row>
    <row r="137" spans="1:7" x14ac:dyDescent="0.25">
      <c r="A137" s="83" t="s">
        <v>338</v>
      </c>
      <c r="B137" s="80">
        <v>0</v>
      </c>
      <c r="C137" s="80">
        <v>0</v>
      </c>
      <c r="D137" s="80">
        <v>0</v>
      </c>
      <c r="E137" s="80">
        <v>0</v>
      </c>
      <c r="F137" s="80">
        <v>0</v>
      </c>
      <c r="G137" s="80">
        <f t="shared" ref="G137" si="33">SUM(G138:G142,G144:G145)</f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347</v>
      </c>
      <c r="B146" s="80">
        <v>0</v>
      </c>
      <c r="C146" s="80">
        <v>0</v>
      </c>
      <c r="D146" s="80">
        <v>0</v>
      </c>
      <c r="E146" s="80">
        <v>0</v>
      </c>
      <c r="F146" s="80">
        <v>0</v>
      </c>
      <c r="G146" s="80">
        <f t="shared" ref="G146" si="35">SUM(G147:G149)</f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6"/>
        <v>0</v>
      </c>
    </row>
    <row r="150" spans="1:7" x14ac:dyDescent="0.25">
      <c r="A150" s="83" t="s">
        <v>351</v>
      </c>
      <c r="B150" s="80">
        <v>0</v>
      </c>
      <c r="C150" s="80">
        <v>0</v>
      </c>
      <c r="D150" s="80">
        <v>0</v>
      </c>
      <c r="E150" s="80">
        <v>0</v>
      </c>
      <c r="F150" s="80">
        <v>0</v>
      </c>
      <c r="G150" s="80">
        <f t="shared" ref="G150" si="37">SUM(G151:G157)</f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8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8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8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8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8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0</v>
      </c>
      <c r="C159" s="79">
        <f t="shared" ref="C159:G159" si="39">C9+C84</f>
        <v>0</v>
      </c>
      <c r="D159" s="79">
        <f t="shared" si="39"/>
        <v>0</v>
      </c>
      <c r="E159" s="79">
        <f t="shared" si="39"/>
        <v>0</v>
      </c>
      <c r="F159" s="79">
        <f t="shared" si="39"/>
        <v>0</v>
      </c>
      <c r="G159" s="79">
        <f t="shared" si="39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B1" zoomScale="90" zoomScaleNormal="90" workbookViewId="0">
      <selection activeCell="C20" sqref="C20:G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8" t="s">
        <v>3290</v>
      </c>
      <c r="B1" s="188"/>
      <c r="C1" s="188"/>
      <c r="D1" s="188"/>
      <c r="E1" s="188"/>
      <c r="F1" s="188"/>
      <c r="G1" s="188"/>
    </row>
    <row r="2" spans="1:7" ht="14.25" x14ac:dyDescent="0.45">
      <c r="A2" s="169" t="str">
        <f>ENTE_PUBLICO_A</f>
        <v>Sistema Municipal para el Desarrollo Integral de la Familia de Santa Catarina,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431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30 de septiembre de 2022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0</v>
      </c>
      <c r="B7" s="186" t="s">
        <v>279</v>
      </c>
      <c r="C7" s="186"/>
      <c r="D7" s="186"/>
      <c r="E7" s="186"/>
      <c r="F7" s="186"/>
      <c r="G7" s="190" t="s">
        <v>280</v>
      </c>
    </row>
    <row r="8" spans="1:7" ht="30" x14ac:dyDescent="0.25">
      <c r="A8" s="18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9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3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s="24" customFormat="1" ht="14.25" x14ac:dyDescent="0.45">
      <c r="A11" s="143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s="24" customFormat="1" ht="14.25" x14ac:dyDescent="0.45">
      <c r="A12" s="143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s="24" customFormat="1" ht="14.25" x14ac:dyDescent="0.45">
      <c r="A13" s="143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s="24" customFormat="1" ht="14.25" x14ac:dyDescent="0.45">
      <c r="A14" s="143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s="24" customFormat="1" ht="14.25" x14ac:dyDescent="0.45">
      <c r="A15" s="143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s="24" customFormat="1" ht="14.25" x14ac:dyDescent="0.45">
      <c r="A16" s="143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s="24" customFormat="1" ht="14.25" x14ac:dyDescent="0.45">
      <c r="A17" s="143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3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s="24" customFormat="1" ht="14.25" x14ac:dyDescent="0.45">
      <c r="A21" s="143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s="24" customFormat="1" ht="14.25" x14ac:dyDescent="0.45">
      <c r="A22" s="143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s="24" customFormat="1" ht="14.25" x14ac:dyDescent="0.45">
      <c r="A23" s="143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s="24" customFormat="1" ht="14.25" x14ac:dyDescent="0.45">
      <c r="A24" s="143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s="24" customFormat="1" ht="14.25" x14ac:dyDescent="0.45">
      <c r="A25" s="143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s="24" customFormat="1" ht="14.25" x14ac:dyDescent="0.45">
      <c r="A26" s="143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s="24" customFormat="1" ht="14.25" x14ac:dyDescent="0.45">
      <c r="A27" s="143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B1" zoomScale="90" zoomScaleNormal="90" workbookViewId="0">
      <selection activeCell="C72" sqref="C72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4" t="s">
        <v>3289</v>
      </c>
      <c r="B1" s="195"/>
      <c r="C1" s="195"/>
      <c r="D1" s="195"/>
      <c r="E1" s="195"/>
      <c r="F1" s="195"/>
      <c r="G1" s="195"/>
    </row>
    <row r="2" spans="1:7" ht="14.25" x14ac:dyDescent="0.45">
      <c r="A2" s="169" t="str">
        <f>ENTE_PUBLICO_A</f>
        <v>Sistema Municipal para el Desarrollo Integral de la Familia de Santa Catarina,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396</v>
      </c>
      <c r="B3" s="173"/>
      <c r="C3" s="173"/>
      <c r="D3" s="173"/>
      <c r="E3" s="173"/>
      <c r="F3" s="173"/>
      <c r="G3" s="174"/>
    </row>
    <row r="4" spans="1:7" x14ac:dyDescent="0.25">
      <c r="A4" s="172" t="s">
        <v>397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30 de septiembre de 2022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73" t="s">
        <v>0</v>
      </c>
      <c r="B7" s="178" t="s">
        <v>279</v>
      </c>
      <c r="C7" s="179"/>
      <c r="D7" s="179"/>
      <c r="E7" s="179"/>
      <c r="F7" s="180"/>
      <c r="G7" s="190" t="s">
        <v>3286</v>
      </c>
    </row>
    <row r="8" spans="1:7" ht="30.75" customHeight="1" x14ac:dyDescent="0.25">
      <c r="A8" s="17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9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x14ac:dyDescent="0.25">
      <c r="A27" s="53" t="s">
        <v>381</v>
      </c>
      <c r="B27" s="72"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</row>
    <row r="32" spans="1:7" ht="14.25" x14ac:dyDescent="0.4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</row>
    <row r="33" spans="1:7" ht="14.25" x14ac:dyDescent="0.4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</row>
    <row r="34" spans="1:7" ht="14.25" x14ac:dyDescent="0.4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</row>
    <row r="61" spans="1:7" x14ac:dyDescent="0.25">
      <c r="A61" s="53" t="s">
        <v>381</v>
      </c>
      <c r="B61" s="72">
        <v>0</v>
      </c>
      <c r="C61" s="72">
        <v>0</v>
      </c>
      <c r="D61" s="72">
        <v>0</v>
      </c>
      <c r="E61" s="72">
        <v>0</v>
      </c>
      <c r="F61" s="72">
        <v>0</v>
      </c>
      <c r="G61" s="72"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8">SUM(C72:C75)</f>
        <v>0</v>
      </c>
      <c r="D71" s="74">
        <f t="shared" si="8"/>
        <v>0</v>
      </c>
      <c r="E71" s="74">
        <f t="shared" si="8"/>
        <v>0</v>
      </c>
      <c r="F71" s="74">
        <f t="shared" si="8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0</v>
      </c>
      <c r="C77" s="73">
        <f t="shared" ref="C77:F77" si="9">C43+C9</f>
        <v>0</v>
      </c>
      <c r="D77" s="73">
        <f t="shared" si="9"/>
        <v>0</v>
      </c>
      <c r="E77" s="73">
        <f t="shared" si="9"/>
        <v>0</v>
      </c>
      <c r="F77" s="73">
        <f t="shared" si="9"/>
        <v>0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para el Desarrollo Integral de la Familia de Santa Catarina, Gobierno del Estado de Guanajuato</v>
      </c>
    </row>
    <row r="7" spans="2:3" ht="14.25" x14ac:dyDescent="0.45">
      <c r="C7" t="str">
        <f>CONCATENATE(ENTE_PUBLICO," (a)")</f>
        <v>Sistema Municipal para el Desarrollo Integral de la Familia de Santa Catarina,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3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C33" sqref="C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8" t="s">
        <v>3287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ENTE_PUBLICO_A</f>
        <v>Sistema Municipal para el Desarrollo Integral de la Familia de Santa Catarina,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5" t="s">
        <v>277</v>
      </c>
      <c r="B3" s="176"/>
      <c r="C3" s="176"/>
      <c r="D3" s="176"/>
      <c r="E3" s="176"/>
      <c r="F3" s="176"/>
      <c r="G3" s="177"/>
    </row>
    <row r="4" spans="1:7" x14ac:dyDescent="0.25">
      <c r="A4" s="175" t="s">
        <v>399</v>
      </c>
      <c r="B4" s="176"/>
      <c r="C4" s="176"/>
      <c r="D4" s="176"/>
      <c r="E4" s="176"/>
      <c r="F4" s="176"/>
      <c r="G4" s="177"/>
    </row>
    <row r="5" spans="1:7" ht="14.25" x14ac:dyDescent="0.45">
      <c r="A5" s="175" t="str">
        <f>TRIMESTRE</f>
        <v>Del 1 de enero al 30 de septiembre de 2022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361</v>
      </c>
      <c r="B7" s="189" t="s">
        <v>279</v>
      </c>
      <c r="C7" s="189"/>
      <c r="D7" s="189"/>
      <c r="E7" s="189"/>
      <c r="F7" s="189"/>
      <c r="G7" s="189" t="s">
        <v>280</v>
      </c>
    </row>
    <row r="8" spans="1:7" ht="29.25" customHeight="1" x14ac:dyDescent="0.25">
      <c r="A8" s="18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6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ht="14.25" x14ac:dyDescent="0.45">
      <c r="A12" s="53" t="s">
        <v>403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64" t="s">
        <v>407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s="24" customFormat="1" ht="14.25" x14ac:dyDescent="0.45">
      <c r="A24" s="53" t="s">
        <v>403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24" customFormat="1" x14ac:dyDescent="0.25">
      <c r="A28" s="64" t="s">
        <v>407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0</v>
      </c>
      <c r="C33" s="66">
        <f t="shared" ref="C33:G33" si="2">C21+C9</f>
        <v>0</v>
      </c>
      <c r="D33" s="66">
        <f t="shared" si="2"/>
        <v>0</v>
      </c>
      <c r="E33" s="66">
        <f t="shared" si="2"/>
        <v>0</v>
      </c>
      <c r="F33" s="66">
        <f t="shared" si="2"/>
        <v>0</v>
      </c>
      <c r="G33" s="66">
        <f t="shared" si="2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8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7" t="s">
        <v>413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Santa Catarina,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414</v>
      </c>
      <c r="B3" s="173"/>
      <c r="C3" s="173"/>
      <c r="D3" s="173"/>
      <c r="E3" s="173"/>
      <c r="F3" s="173"/>
      <c r="G3" s="174"/>
    </row>
    <row r="4" spans="1:7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x14ac:dyDescent="0.25">
      <c r="A6" s="184" t="s">
        <v>3288</v>
      </c>
      <c r="B6" s="51">
        <f>ANIO1P</f>
        <v>2023</v>
      </c>
      <c r="C6" s="197" t="str">
        <f>ANIO2P</f>
        <v>2024 (d)</v>
      </c>
      <c r="D6" s="197" t="str">
        <f>ANIO3P</f>
        <v>2025 (d)</v>
      </c>
      <c r="E6" s="197" t="str">
        <f>ANIO4P</f>
        <v>2026 (d)</v>
      </c>
      <c r="F6" s="197" t="str">
        <f>ANIO5P</f>
        <v>2027 (d)</v>
      </c>
      <c r="G6" s="197" t="str">
        <f>ANIO6P</f>
        <v>2028 (d)</v>
      </c>
    </row>
    <row r="7" spans="1:7" ht="48" customHeight="1" x14ac:dyDescent="0.25">
      <c r="A7" s="185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20" sqref="C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7" t="s">
        <v>451</v>
      </c>
      <c r="B1" s="187"/>
      <c r="C1" s="187"/>
      <c r="D1" s="187"/>
      <c r="E1" s="187"/>
      <c r="F1" s="187"/>
      <c r="G1" s="187"/>
    </row>
    <row r="2" spans="1:7" customFormat="1" ht="14.25" x14ac:dyDescent="0.45">
      <c r="A2" s="169" t="str">
        <f>ENTIDAD</f>
        <v>Municipio de Santa Catarina, Gobierno del Estado de Guanajuato</v>
      </c>
      <c r="B2" s="170"/>
      <c r="C2" s="170"/>
      <c r="D2" s="170"/>
      <c r="E2" s="170"/>
      <c r="F2" s="170"/>
      <c r="G2" s="171"/>
    </row>
    <row r="3" spans="1:7" customFormat="1" ht="14.25" x14ac:dyDescent="0.45">
      <c r="A3" s="172" t="s">
        <v>452</v>
      </c>
      <c r="B3" s="173"/>
      <c r="C3" s="173"/>
      <c r="D3" s="173"/>
      <c r="E3" s="173"/>
      <c r="F3" s="173"/>
      <c r="G3" s="174"/>
    </row>
    <row r="4" spans="1:7" customFormat="1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customFormat="1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customFormat="1" x14ac:dyDescent="0.25">
      <c r="A6" s="199" t="s">
        <v>3142</v>
      </c>
      <c r="B6" s="51">
        <f>ANIO1P</f>
        <v>2023</v>
      </c>
      <c r="C6" s="197" t="str">
        <f>ANIO2P</f>
        <v>2024 (d)</v>
      </c>
      <c r="D6" s="197" t="str">
        <f>ANIO3P</f>
        <v>2025 (d)</v>
      </c>
      <c r="E6" s="197" t="str">
        <f>ANIO4P</f>
        <v>2026 (d)</v>
      </c>
      <c r="F6" s="197" t="str">
        <f>ANIO5P</f>
        <v>2027 (d)</v>
      </c>
      <c r="G6" s="197" t="str">
        <f>ANIO6P</f>
        <v>2028 (d)</v>
      </c>
    </row>
    <row r="7" spans="1:7" customFormat="1" ht="48" customHeight="1" x14ac:dyDescent="0.25">
      <c r="A7" s="200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466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Santa Catarina,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467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4" t="s">
        <v>3288</v>
      </c>
      <c r="B5" s="202" t="str">
        <f>ANIO5R</f>
        <v>2017 ¹ (c)</v>
      </c>
      <c r="C5" s="202" t="str">
        <f>ANIO4R</f>
        <v>2018 ¹ (c)</v>
      </c>
      <c r="D5" s="202" t="str">
        <f>ANIO3R</f>
        <v>2019 ¹ (c)</v>
      </c>
      <c r="E5" s="202" t="str">
        <f>ANIO2R</f>
        <v>2020 ¹ (c)</v>
      </c>
      <c r="F5" s="202" t="str">
        <f>ANIO1R</f>
        <v>2021 ¹ (c)</v>
      </c>
      <c r="G5" s="51">
        <f>ANIO_INFORME</f>
        <v>2022</v>
      </c>
    </row>
    <row r="6" spans="1:7" ht="32.1" customHeight="1" x14ac:dyDescent="0.25">
      <c r="A6" s="205"/>
      <c r="B6" s="203"/>
      <c r="C6" s="203"/>
      <c r="D6" s="203"/>
      <c r="E6" s="203"/>
      <c r="F6" s="203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1" t="s">
        <v>3292</v>
      </c>
      <c r="B39" s="201"/>
      <c r="C39" s="201"/>
      <c r="D39" s="201"/>
      <c r="E39" s="201"/>
      <c r="F39" s="201"/>
      <c r="G39" s="201"/>
    </row>
    <row r="40" spans="1:7" ht="15" customHeight="1" x14ac:dyDescent="0.25">
      <c r="A40" s="201" t="s">
        <v>3293</v>
      </c>
      <c r="B40" s="201"/>
      <c r="C40" s="201"/>
      <c r="D40" s="201"/>
      <c r="E40" s="201"/>
      <c r="F40" s="201"/>
      <c r="G40" s="201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490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Santa Catarina,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491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6" t="s">
        <v>3142</v>
      </c>
      <c r="B5" s="202" t="str">
        <f>ANIO5R</f>
        <v>2017 ¹ (c)</v>
      </c>
      <c r="C5" s="202" t="str">
        <f>ANIO4R</f>
        <v>2018 ¹ (c)</v>
      </c>
      <c r="D5" s="202" t="str">
        <f>ANIO3R</f>
        <v>2019 ¹ (c)</v>
      </c>
      <c r="E5" s="202" t="str">
        <f>ANIO2R</f>
        <v>2020 ¹ (c)</v>
      </c>
      <c r="F5" s="202" t="str">
        <f>ANIO1R</f>
        <v>2021 ¹ (c)</v>
      </c>
      <c r="G5" s="51">
        <f>ANIO_INFORME</f>
        <v>2022</v>
      </c>
    </row>
    <row r="6" spans="1:7" ht="32.1" customHeight="1" x14ac:dyDescent="0.25">
      <c r="A6" s="207"/>
      <c r="B6" s="203"/>
      <c r="C6" s="203"/>
      <c r="D6" s="203"/>
      <c r="E6" s="203"/>
      <c r="F6" s="203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x14ac:dyDescent="0.25">
      <c r="A32" s="201" t="s">
        <v>3292</v>
      </c>
      <c r="B32" s="201"/>
      <c r="C32" s="201"/>
      <c r="D32" s="201"/>
      <c r="E32" s="201"/>
      <c r="F32" s="201"/>
      <c r="G32" s="201"/>
    </row>
    <row r="33" spans="1:7" x14ac:dyDescent="0.25">
      <c r="A33" s="201" t="s">
        <v>3293</v>
      </c>
      <c r="B33" s="201"/>
      <c r="C33" s="201"/>
      <c r="D33" s="201"/>
      <c r="E33" s="201"/>
      <c r="F33" s="201"/>
      <c r="G33" s="20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4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1" t="s">
        <v>495</v>
      </c>
      <c r="B1" s="181"/>
      <c r="C1" s="181"/>
      <c r="D1" s="181"/>
      <c r="E1" s="181"/>
      <c r="F1" s="181"/>
      <c r="G1" s="111"/>
    </row>
    <row r="2" spans="1:7" ht="14.25" x14ac:dyDescent="0.45">
      <c r="A2" s="169" t="str">
        <f>ENTE_PUBLICO</f>
        <v>Sistema Municipal para el Desarrollo Integral de la Familia de Santa Catarina, Gobierno del Estado de Guanajuato</v>
      </c>
      <c r="B2" s="170"/>
      <c r="C2" s="170"/>
      <c r="D2" s="170"/>
      <c r="E2" s="170"/>
      <c r="F2" s="171"/>
    </row>
    <row r="3" spans="1:7" ht="14.25" x14ac:dyDescent="0.45">
      <c r="A3" s="178" t="s">
        <v>496</v>
      </c>
      <c r="B3" s="179"/>
      <c r="C3" s="179"/>
      <c r="D3" s="179"/>
      <c r="E3" s="179"/>
      <c r="F3" s="180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D1" zoomScale="90" zoomScaleNormal="90" workbookViewId="0">
      <selection activeCell="F78" sqref="F7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1" t="s">
        <v>545</v>
      </c>
      <c r="B1" s="181"/>
      <c r="C1" s="181"/>
      <c r="D1" s="181"/>
      <c r="E1" s="181"/>
      <c r="F1" s="181"/>
    </row>
    <row r="2" spans="1:6" ht="14.25" x14ac:dyDescent="0.45">
      <c r="A2" s="169" t="str">
        <f>ENTE_PUBLICO_A</f>
        <v>Sistema Municipal para el Desarrollo Integral de la Familia de Santa Catarina, Gobierno del Estado de Guanajuato (a)</v>
      </c>
      <c r="B2" s="170"/>
      <c r="C2" s="170"/>
      <c r="D2" s="170"/>
      <c r="E2" s="170"/>
      <c r="F2" s="171"/>
    </row>
    <row r="3" spans="1:6" x14ac:dyDescent="0.25">
      <c r="A3" s="172" t="s">
        <v>117</v>
      </c>
      <c r="B3" s="173"/>
      <c r="C3" s="173"/>
      <c r="D3" s="173"/>
      <c r="E3" s="173"/>
      <c r="F3" s="174"/>
    </row>
    <row r="4" spans="1:6" ht="14.25" x14ac:dyDescent="0.45">
      <c r="A4" s="175" t="str">
        <f>PERIODO_INFORME</f>
        <v>Al 31 de diciembre de 2021 y al 30 de septiembre de 2022 (b)</v>
      </c>
      <c r="B4" s="176"/>
      <c r="C4" s="176"/>
      <c r="D4" s="176"/>
      <c r="E4" s="176"/>
      <c r="F4" s="177"/>
    </row>
    <row r="5" spans="1:6" ht="14.25" x14ac:dyDescent="0.45">
      <c r="A5" s="178" t="s">
        <v>118</v>
      </c>
      <c r="B5" s="179"/>
      <c r="C5" s="179"/>
      <c r="D5" s="179"/>
      <c r="E5" s="179"/>
      <c r="F5" s="180"/>
    </row>
    <row r="6" spans="1:6" s="3" customFormat="1" ht="28.5" x14ac:dyDescent="0.45">
      <c r="A6" s="132" t="s">
        <v>3284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965551.65</v>
      </c>
      <c r="C9" s="60">
        <f>SUM(C10:C16)</f>
        <v>542736.76</v>
      </c>
      <c r="D9" s="100" t="s">
        <v>54</v>
      </c>
      <c r="E9" s="60">
        <f>SUM(E10:E18)</f>
        <v>388028.92000000004</v>
      </c>
      <c r="F9" s="60">
        <f>SUM(F10:F18)</f>
        <v>509823.43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158">
        <v>354025.64</v>
      </c>
      <c r="F10" s="158">
        <v>387083.49</v>
      </c>
    </row>
    <row r="11" spans="1:6" x14ac:dyDescent="0.25">
      <c r="A11" s="96" t="s">
        <v>5</v>
      </c>
      <c r="B11" s="148">
        <v>965551.65</v>
      </c>
      <c r="C11" s="149">
        <v>542736.76</v>
      </c>
      <c r="D11" s="101" t="s">
        <v>56</v>
      </c>
      <c r="E11" s="158">
        <v>9013</v>
      </c>
      <c r="F11" s="158">
        <v>15547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customHeight="1" x14ac:dyDescent="0.25">
      <c r="A16" s="96" t="s">
        <v>10</v>
      </c>
      <c r="B16" s="60">
        <v>0</v>
      </c>
      <c r="C16" s="60">
        <v>0</v>
      </c>
      <c r="D16" s="101" t="s">
        <v>61</v>
      </c>
      <c r="E16" s="159">
        <v>29270.28</v>
      </c>
      <c r="F16" s="160">
        <v>44142.98</v>
      </c>
    </row>
    <row r="17" spans="1:6" ht="14.25" customHeight="1" x14ac:dyDescent="0.25">
      <c r="A17" s="95" t="s">
        <v>11</v>
      </c>
      <c r="B17" s="60">
        <f>SUM(B18:B24)</f>
        <v>282908.26</v>
      </c>
      <c r="C17" s="60">
        <f>SUM(C18:C24)</f>
        <v>234523.96000000002</v>
      </c>
      <c r="D17" s="101" t="s">
        <v>62</v>
      </c>
      <c r="E17" s="159"/>
      <c r="F17" s="160"/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159">
        <v>-4280</v>
      </c>
      <c r="F18" s="160">
        <v>63049.96</v>
      </c>
    </row>
    <row r="19" spans="1:6" ht="14.25" customHeight="1" x14ac:dyDescent="0.25">
      <c r="A19" s="97" t="s">
        <v>13</v>
      </c>
      <c r="B19" s="150">
        <v>226505.92</v>
      </c>
      <c r="C19" s="154">
        <v>226505.92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1">
        <v>33902.39</v>
      </c>
      <c r="C20" s="154">
        <v>6018.09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52">
        <v>20000</v>
      </c>
      <c r="C22" s="155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3">
        <v>2499.9499999999998</v>
      </c>
      <c r="C24" s="156">
        <v>1999.95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v>0</v>
      </c>
      <c r="F31" s="60"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v>0</v>
      </c>
      <c r="F42" s="60"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1248459.9100000001</v>
      </c>
      <c r="C47" s="61">
        <f>C9+C17+C25+C31+C38+C41</f>
        <v>777260.72</v>
      </c>
      <c r="D47" s="99" t="s">
        <v>91</v>
      </c>
      <c r="E47" s="61">
        <f>E9+E19+E23+E26+E27+E31+E38+E42</f>
        <v>388028.92000000004</v>
      </c>
      <c r="F47" s="61">
        <f>F9+F19+F23+F26+F27+F31+F38+F42</f>
        <v>509823.43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7">
        <v>938279.3</v>
      </c>
      <c r="C53" s="157">
        <v>897285.3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7">
        <v>12453.14</v>
      </c>
      <c r="C54" s="157">
        <v>28584.84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7">
        <v>-704787.91</v>
      </c>
      <c r="C55" s="157">
        <v>-712090.48</v>
      </c>
      <c r="D55" s="37" t="s">
        <v>98</v>
      </c>
      <c r="E55" s="161">
        <v>230853.7</v>
      </c>
      <c r="F55" s="161">
        <v>230853.7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618882.62000000011</v>
      </c>
      <c r="F59" s="61">
        <f>F47+F57</f>
        <v>740677.13</v>
      </c>
    </row>
    <row r="60" spans="1:6" x14ac:dyDescent="0.25">
      <c r="A60" s="55" t="s">
        <v>50</v>
      </c>
      <c r="B60" s="61">
        <f>SUM(B50:B58)</f>
        <v>245944.53000000003</v>
      </c>
      <c r="C60" s="61">
        <f>SUM(C50:C58)</f>
        <v>213779.66000000003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1494404.4400000002</v>
      </c>
      <c r="C62" s="61">
        <f>SUM(C47+C60)</f>
        <v>991040.38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4031740.85</v>
      </c>
      <c r="F68" s="77">
        <f>SUM(F69:F73)</f>
        <v>3384175.2399999998</v>
      </c>
    </row>
    <row r="69" spans="1:6" x14ac:dyDescent="0.25">
      <c r="A69" s="12"/>
      <c r="B69" s="54"/>
      <c r="C69" s="54"/>
      <c r="D69" s="103" t="s">
        <v>107</v>
      </c>
      <c r="E69" s="162">
        <v>556187.52</v>
      </c>
      <c r="F69" s="163">
        <v>-11203.52</v>
      </c>
    </row>
    <row r="70" spans="1:6" x14ac:dyDescent="0.25">
      <c r="A70" s="12"/>
      <c r="B70" s="54"/>
      <c r="C70" s="54"/>
      <c r="D70" s="103" t="s">
        <v>108</v>
      </c>
      <c r="E70" s="162">
        <v>3475553.33</v>
      </c>
      <c r="F70" s="163">
        <v>3395378.76</v>
      </c>
    </row>
    <row r="71" spans="1:6" x14ac:dyDescent="0.25">
      <c r="A71" s="12"/>
      <c r="B71" s="54"/>
      <c r="C71" s="54"/>
      <c r="D71" s="103" t="s">
        <v>109</v>
      </c>
      <c r="E71" s="162">
        <v>0</v>
      </c>
      <c r="F71" s="163">
        <v>0</v>
      </c>
    </row>
    <row r="72" spans="1:6" x14ac:dyDescent="0.25">
      <c r="A72" s="12"/>
      <c r="B72" s="54"/>
      <c r="C72" s="54"/>
      <c r="D72" s="103" t="s">
        <v>110</v>
      </c>
      <c r="E72" s="162">
        <v>0</v>
      </c>
      <c r="F72" s="163">
        <v>0</v>
      </c>
    </row>
    <row r="73" spans="1:6" x14ac:dyDescent="0.25">
      <c r="A73" s="12"/>
      <c r="B73" s="54"/>
      <c r="C73" s="54"/>
      <c r="D73" s="103" t="s">
        <v>111</v>
      </c>
      <c r="E73" s="162">
        <v>0</v>
      </c>
      <c r="F73" s="163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4031740.85</v>
      </c>
      <c r="F79" s="61">
        <f>F63+F68+F75</f>
        <v>3384175.2399999998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4650623.4700000007</v>
      </c>
      <c r="F81" s="61">
        <f>F59+F79</f>
        <v>4124852.3699999996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965551.65</v>
      </c>
      <c r="Q4" s="18">
        <f>'Formato 1'!C9</f>
        <v>542736.76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965551.65</v>
      </c>
      <c r="Q6" s="18">
        <f>'Formato 1'!C11</f>
        <v>542736.76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282908.26</v>
      </c>
      <c r="Q12" s="18">
        <f>'Formato 1'!C17</f>
        <v>234523.96000000002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33902.39</v>
      </c>
      <c r="Q15" s="18">
        <f>'Formato 1'!C20</f>
        <v>6018.09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20000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2499.9499999999998</v>
      </c>
      <c r="Q19" s="18">
        <f>'Formato 1'!C24</f>
        <v>1999.95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1248459.9100000001</v>
      </c>
      <c r="Q42" s="18">
        <f>'Formato 1'!C47</f>
        <v>777260.72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938279.3</v>
      </c>
      <c r="Q47">
        <f>'Formato 1'!C53</f>
        <v>897285.3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12453.14</v>
      </c>
      <c r="Q48">
        <f>'Formato 1'!C54</f>
        <v>28584.84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-704787.91</v>
      </c>
      <c r="Q49">
        <f>'Formato 1'!C55</f>
        <v>-712090.48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245944.53000000003</v>
      </c>
      <c r="Q53">
        <f>'Formato 1'!C60</f>
        <v>213779.66000000003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1494404.4400000002</v>
      </c>
      <c r="Q54">
        <f>'Formato 1'!C62</f>
        <v>991040.38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388028.92000000004</v>
      </c>
      <c r="Q57">
        <f>'Formato 1'!F9</f>
        <v>509823.43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354025.64</v>
      </c>
      <c r="Q58">
        <f>'Formato 1'!F10</f>
        <v>387083.49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9013</v>
      </c>
      <c r="Q59">
        <f>'Formato 1'!F11</f>
        <v>15547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29270.28</v>
      </c>
      <c r="Q64">
        <f>'Formato 1'!F16</f>
        <v>44142.98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-4280</v>
      </c>
      <c r="Q66">
        <f>'Formato 1'!F18</f>
        <v>63049.96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388028.92000000004</v>
      </c>
      <c r="Q95">
        <f>'Formato 1'!F47</f>
        <v>509823.43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618882.62000000011</v>
      </c>
      <c r="Q104">
        <f>'Formato 1'!F59</f>
        <v>740677.13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4031740.85</v>
      </c>
      <c r="Q110">
        <f>'Formato 1'!F68</f>
        <v>3384175.2399999998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556187.52</v>
      </c>
      <c r="Q111">
        <f>'Formato 1'!F69</f>
        <v>-11203.52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3475553.33</v>
      </c>
      <c r="Q112">
        <f>'Formato 1'!F70</f>
        <v>3395378.76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4031740.85</v>
      </c>
      <c r="Q119">
        <f>'Formato 1'!F79</f>
        <v>3384175.2399999998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4650623.4700000007</v>
      </c>
      <c r="Q120">
        <f>'Formato 1'!F81</f>
        <v>4124852.3699999996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B7" zoomScale="90" zoomScaleNormal="90" workbookViewId="0">
      <selection activeCell="F42" sqref="F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3" t="s">
        <v>544</v>
      </c>
      <c r="B1" s="183"/>
      <c r="C1" s="183"/>
      <c r="D1" s="183"/>
      <c r="E1" s="183"/>
      <c r="F1" s="183"/>
      <c r="G1" s="183"/>
      <c r="H1" s="183"/>
    </row>
    <row r="2" spans="1:9" ht="14.25" x14ac:dyDescent="0.45">
      <c r="A2" s="169" t="str">
        <f>ENTE_PUBLICO_A</f>
        <v>Sistema Municipal para el Desarrollo Integral de la Familia de Santa Catarina, Gobierno del Estado de Guanajuato (a)</v>
      </c>
      <c r="B2" s="170"/>
      <c r="C2" s="170"/>
      <c r="D2" s="170"/>
      <c r="E2" s="170"/>
      <c r="F2" s="170"/>
      <c r="G2" s="170"/>
      <c r="H2" s="171"/>
    </row>
    <row r="3" spans="1:9" x14ac:dyDescent="0.25">
      <c r="A3" s="172" t="s">
        <v>120</v>
      </c>
      <c r="B3" s="173"/>
      <c r="C3" s="173"/>
      <c r="D3" s="173"/>
      <c r="E3" s="173"/>
      <c r="F3" s="173"/>
      <c r="G3" s="173"/>
      <c r="H3" s="174"/>
    </row>
    <row r="4" spans="1:9" ht="14.25" x14ac:dyDescent="0.45">
      <c r="A4" s="175" t="str">
        <f>PERIODO_INFORME</f>
        <v>Al 31 de diciembre de 2021 y al 30 de septiembre de 2022 (b)</v>
      </c>
      <c r="B4" s="176"/>
      <c r="C4" s="176"/>
      <c r="D4" s="176"/>
      <c r="E4" s="176"/>
      <c r="F4" s="176"/>
      <c r="G4" s="176"/>
      <c r="H4" s="177"/>
    </row>
    <row r="5" spans="1:9" ht="14.25" x14ac:dyDescent="0.45">
      <c r="A5" s="178" t="s">
        <v>118</v>
      </c>
      <c r="B5" s="179"/>
      <c r="C5" s="179"/>
      <c r="D5" s="179"/>
      <c r="E5" s="179"/>
      <c r="F5" s="179"/>
      <c r="G5" s="179"/>
      <c r="H5" s="180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" si="2">SUM(C14:C16)</f>
        <v>0</v>
      </c>
      <c r="D13" s="60">
        <f t="shared" ref="D13:H13" si="3">SUM(D14:D16)</f>
        <v>0</v>
      </c>
      <c r="E13" s="60">
        <f t="shared" si="3"/>
        <v>0</v>
      </c>
      <c r="F13" s="60">
        <f t="shared" si="3"/>
        <v>0</v>
      </c>
      <c r="G13" s="60">
        <f t="shared" si="3"/>
        <v>0</v>
      </c>
      <c r="H13" s="60">
        <f t="shared" si="3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4">C8+C18</f>
        <v>0</v>
      </c>
      <c r="D20" s="61">
        <f t="shared" si="4"/>
        <v>0</v>
      </c>
      <c r="E20" s="61">
        <f t="shared" si="4"/>
        <v>0</v>
      </c>
      <c r="F20" s="61">
        <f t="shared" si="4"/>
        <v>0</v>
      </c>
      <c r="G20" s="61">
        <f t="shared" si="4"/>
        <v>0</v>
      </c>
      <c r="H20" s="61">
        <f t="shared" si="4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3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1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1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1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3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1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1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1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2" t="s">
        <v>3300</v>
      </c>
      <c r="B33" s="182"/>
      <c r="C33" s="182"/>
      <c r="D33" s="182"/>
      <c r="E33" s="182"/>
      <c r="F33" s="182"/>
      <c r="G33" s="182"/>
      <c r="H33" s="182"/>
    </row>
    <row r="34" spans="1:8" ht="12" customHeight="1" x14ac:dyDescent="0.25">
      <c r="A34" s="182"/>
      <c r="B34" s="182"/>
      <c r="C34" s="182"/>
      <c r="D34" s="182"/>
      <c r="E34" s="182"/>
      <c r="F34" s="182"/>
      <c r="G34" s="182"/>
      <c r="H34" s="182"/>
    </row>
    <row r="35" spans="1:8" ht="12" customHeight="1" x14ac:dyDescent="0.25">
      <c r="A35" s="182"/>
      <c r="B35" s="182"/>
      <c r="C35" s="182"/>
      <c r="D35" s="182"/>
      <c r="E35" s="182"/>
      <c r="F35" s="182"/>
      <c r="G35" s="182"/>
      <c r="H35" s="182"/>
    </row>
    <row r="36" spans="1:8" ht="12" customHeight="1" x14ac:dyDescent="0.25">
      <c r="A36" s="182"/>
      <c r="B36" s="182"/>
      <c r="C36" s="182"/>
      <c r="D36" s="182"/>
      <c r="E36" s="182"/>
      <c r="F36" s="182"/>
      <c r="G36" s="182"/>
      <c r="H36" s="182"/>
    </row>
    <row r="37" spans="1:8" ht="12" customHeight="1" x14ac:dyDescent="0.25">
      <c r="A37" s="182"/>
      <c r="B37" s="182"/>
      <c r="C37" s="182"/>
      <c r="D37" s="182"/>
      <c r="E37" s="182"/>
      <c r="F37" s="182"/>
      <c r="G37" s="182"/>
      <c r="H37" s="18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3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3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G1" zoomScale="90" zoomScaleNormal="90" workbookViewId="0">
      <selection activeCell="K8" sqref="K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1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1"/>
    </row>
    <row r="2" spans="1:12" ht="14.25" x14ac:dyDescent="0.45">
      <c r="A2" s="169" t="str">
        <f>ENTE_PUBLICO_A</f>
        <v>Sistema Municipal para el Desarrollo Integral de la Familia de Santa Catarina, Gobierno del Estado de Guanajuato (a)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2" x14ac:dyDescent="0.25">
      <c r="A3" s="172" t="s">
        <v>146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2" ht="14.25" x14ac:dyDescent="0.45">
      <c r="A4" s="175" t="str">
        <f>TRIMESTRE</f>
        <v>Del 1 de enero al 30 de septiembre de 2022 (b)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2" ht="14.25" x14ac:dyDescent="0.45">
      <c r="A5" s="172" t="s">
        <v>118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septiembre de 2022 (k)</v>
      </c>
      <c r="J6" s="130" t="str">
        <f>MONTO2</f>
        <v>Monto pagado de la inversión actualizado al 30 de septiembre de 2022 (l)</v>
      </c>
      <c r="K6" s="130" t="str">
        <f>SALDO_PENDIENTE</f>
        <v>Saldo pendiente por pagar de la inversión al 30 de septiembre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/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/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/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/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/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/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/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2022-10-28T21:07:31Z</dcterms:modified>
</cp:coreProperties>
</file>