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 codeName="{320AAD7A-AEEB-3B57-35EE-6C7AAB037B02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AGDA\Desktop\CUENTA PUBLICA\CUENTA PUB 2022\4 TRIM 2022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8800" windowHeight="12210" activeTab="3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G137" i="6"/>
  <c r="C137" i="6"/>
  <c r="D137" i="6"/>
  <c r="E137" i="6"/>
  <c r="F137" i="6"/>
  <c r="B137" i="6"/>
  <c r="C62" i="6"/>
  <c r="D62" i="6"/>
  <c r="E62" i="6"/>
  <c r="F62" i="6"/>
  <c r="G62" i="6"/>
  <c r="B62" i="6"/>
  <c r="B8" i="10"/>
  <c r="C6" i="23"/>
  <c r="H25" i="23"/>
  <c r="G25" i="23"/>
  <c r="F25" i="23"/>
  <c r="E25" i="23"/>
  <c r="D25" i="23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10" i="8"/>
  <c r="G19" i="8"/>
  <c r="G27" i="8"/>
  <c r="G37" i="8"/>
  <c r="B10" i="6"/>
  <c r="B18" i="6"/>
  <c r="B28" i="6"/>
  <c r="B38" i="6"/>
  <c r="B48" i="6"/>
  <c r="B58" i="6"/>
  <c r="B71" i="6"/>
  <c r="B75" i="6"/>
  <c r="B9" i="6"/>
  <c r="B7" i="13"/>
  <c r="G18" i="6"/>
  <c r="G10" i="6"/>
  <c r="G16" i="5"/>
  <c r="G28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 s="1"/>
  <c r="C7" i="13"/>
  <c r="D7" i="13"/>
  <c r="D29" i="13" s="1"/>
  <c r="R22" i="31" s="1"/>
  <c r="E7" i="13"/>
  <c r="E29" i="13"/>
  <c r="S22" i="31" s="1"/>
  <c r="F7" i="13"/>
  <c r="G7" i="13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 s="1"/>
  <c r="E28" i="12"/>
  <c r="S21" i="30" s="1"/>
  <c r="F28" i="12"/>
  <c r="T21" i="30" s="1"/>
  <c r="G28" i="12"/>
  <c r="U21" i="30" s="1"/>
  <c r="P22" i="30"/>
  <c r="Q22" i="30"/>
  <c r="R22" i="30"/>
  <c r="S22" i="30"/>
  <c r="T22" i="30"/>
  <c r="U22" i="30"/>
  <c r="B7" i="12"/>
  <c r="B31" i="12" s="1"/>
  <c r="P23" i="30" s="1"/>
  <c r="C7" i="12"/>
  <c r="C31" i="12"/>
  <c r="Q23" i="30" s="1"/>
  <c r="D7" i="12"/>
  <c r="E7" i="12"/>
  <c r="F7" i="12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S2" i="30"/>
  <c r="U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 s="1"/>
  <c r="C8" i="11"/>
  <c r="C30" i="11" s="1"/>
  <c r="Q22" i="29" s="1"/>
  <c r="D8" i="11"/>
  <c r="D30" i="11"/>
  <c r="R22" i="29" s="1"/>
  <c r="E8" i="11"/>
  <c r="E30" i="11" s="1"/>
  <c r="S22" i="29" s="1"/>
  <c r="F8" i="11"/>
  <c r="F30" i="11"/>
  <c r="T22" i="29" s="1"/>
  <c r="G8" i="11"/>
  <c r="G30" i="11" s="1"/>
  <c r="U22" i="29" s="1"/>
  <c r="R2" i="29"/>
  <c r="T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G32" i="10"/>
  <c r="U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 s="1"/>
  <c r="P22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6" i="9"/>
  <c r="C9" i="9"/>
  <c r="Q2" i="27"/>
  <c r="D16" i="9"/>
  <c r="D9" i="9"/>
  <c r="R2" i="27"/>
  <c r="E16" i="9"/>
  <c r="E9" i="9"/>
  <c r="S2" i="27"/>
  <c r="F16" i="9"/>
  <c r="F9" i="9"/>
  <c r="T2" i="27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8" i="9"/>
  <c r="C21" i="9"/>
  <c r="Q13" i="27"/>
  <c r="D28" i="9"/>
  <c r="D21" i="9"/>
  <c r="R13" i="27"/>
  <c r="E28" i="9"/>
  <c r="E21" i="9"/>
  <c r="S13" i="27"/>
  <c r="F28" i="9"/>
  <c r="F21" i="9"/>
  <c r="T13" i="27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P5" i="27"/>
  <c r="P6" i="27"/>
  <c r="P7" i="27"/>
  <c r="P8" i="27"/>
  <c r="B16" i="9"/>
  <c r="P9" i="27"/>
  <c r="P10" i="27"/>
  <c r="P11" i="27"/>
  <c r="P12" i="27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 s="1"/>
  <c r="U4" i="25" s="1"/>
  <c r="F9" i="7"/>
  <c r="F19" i="7"/>
  <c r="F29" i="7" s="1"/>
  <c r="T4" i="25" s="1"/>
  <c r="E9" i="7"/>
  <c r="E19" i="7"/>
  <c r="E29" i="7" s="1"/>
  <c r="S4" i="25" s="1"/>
  <c r="D9" i="7"/>
  <c r="D19" i="7"/>
  <c r="D29" i="7" s="1"/>
  <c r="R4" i="25" s="1"/>
  <c r="R3" i="25"/>
  <c r="C9" i="7"/>
  <c r="C19" i="7"/>
  <c r="C29" i="7" s="1"/>
  <c r="Q4" i="25" s="1"/>
  <c r="B9" i="7"/>
  <c r="B19" i="7"/>
  <c r="B29" i="7" s="1"/>
  <c r="P4" i="25" s="1"/>
  <c r="T3" i="25"/>
  <c r="S2" i="25"/>
  <c r="R2" i="25"/>
  <c r="A3" i="25"/>
  <c r="A4" i="25"/>
  <c r="A2" i="25"/>
  <c r="A87" i="24"/>
  <c r="C93" i="6"/>
  <c r="C103" i="6"/>
  <c r="C113" i="6"/>
  <c r="C123" i="6"/>
  <c r="C150" i="6"/>
  <c r="C84" i="6"/>
  <c r="Q76" i="24"/>
  <c r="D93" i="6"/>
  <c r="D103" i="6"/>
  <c r="D113" i="6"/>
  <c r="D123" i="6"/>
  <c r="D150" i="6"/>
  <c r="D84" i="6"/>
  <c r="R76" i="24"/>
  <c r="E93" i="6"/>
  <c r="E103" i="6"/>
  <c r="E113" i="6"/>
  <c r="E123" i="6"/>
  <c r="E150" i="6"/>
  <c r="E84" i="6"/>
  <c r="S76" i="24"/>
  <c r="F93" i="6"/>
  <c r="F103" i="6"/>
  <c r="F113" i="6"/>
  <c r="F123" i="6"/>
  <c r="F150" i="6"/>
  <c r="F84" i="6"/>
  <c r="T76" i="24"/>
  <c r="G93" i="6"/>
  <c r="G103" i="6"/>
  <c r="G113" i="6"/>
  <c r="G123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93" i="6"/>
  <c r="B103" i="6"/>
  <c r="B113" i="6"/>
  <c r="B123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Y4" i="17" s="1"/>
  <c r="J14" i="3"/>
  <c r="X4" i="17" s="1"/>
  <c r="I14" i="3"/>
  <c r="W4" i="17" s="1"/>
  <c r="I8" i="3"/>
  <c r="H14" i="3"/>
  <c r="G14" i="3"/>
  <c r="E14" i="3"/>
  <c r="K8" i="3"/>
  <c r="K20" i="3" s="1"/>
  <c r="Y5" i="17" s="1"/>
  <c r="J8" i="3"/>
  <c r="X3" i="17" s="1"/>
  <c r="H8" i="3"/>
  <c r="G8" i="3"/>
  <c r="G20" i="3" s="1"/>
  <c r="U5" i="17" s="1"/>
  <c r="E8" i="3"/>
  <c r="E20" i="3" s="1"/>
  <c r="S5" i="17" s="1"/>
  <c r="F41" i="2"/>
  <c r="E41" i="2"/>
  <c r="S17" i="16" s="1"/>
  <c r="D41" i="2"/>
  <c r="R17" i="16"/>
  <c r="C41" i="2"/>
  <c r="H27" i="2"/>
  <c r="V15" i="16" s="1"/>
  <c r="G27" i="2"/>
  <c r="U15" i="16"/>
  <c r="F27" i="2"/>
  <c r="E27" i="2"/>
  <c r="S15" i="16" s="1"/>
  <c r="D27" i="2"/>
  <c r="C27" i="2"/>
  <c r="Q15" i="16" s="1"/>
  <c r="B41" i="2"/>
  <c r="P17" i="16" s="1"/>
  <c r="B27" i="2"/>
  <c r="H22" i="2"/>
  <c r="V14" i="16" s="1"/>
  <c r="G22" i="2"/>
  <c r="U14" i="16" s="1"/>
  <c r="F22" i="2"/>
  <c r="E22" i="2"/>
  <c r="S14" i="16" s="1"/>
  <c r="D22" i="2"/>
  <c r="R14" i="16" s="1"/>
  <c r="C22" i="2"/>
  <c r="Q14" i="16" s="1"/>
  <c r="B22" i="2"/>
  <c r="J20" i="3"/>
  <c r="X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17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V4" i="17"/>
  <c r="S4" i="17"/>
  <c r="Q17" i="16"/>
  <c r="T17" i="16"/>
  <c r="R15" i="16"/>
  <c r="T15" i="16"/>
  <c r="P15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G8" i="2"/>
  <c r="U8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P2" i="25"/>
  <c r="T2" i="25"/>
  <c r="Q2" i="25"/>
  <c r="U2" i="25"/>
  <c r="G29" i="13" l="1"/>
  <c r="U22" i="31" s="1"/>
  <c r="F29" i="13"/>
  <c r="T22" i="31" s="1"/>
  <c r="C29" i="13"/>
  <c r="Q22" i="31" s="1"/>
  <c r="G31" i="12"/>
  <c r="U23" i="30" s="1"/>
  <c r="F31" i="12"/>
  <c r="T23" i="30" s="1"/>
  <c r="E31" i="12"/>
  <c r="S23" i="30" s="1"/>
  <c r="D31" i="12"/>
  <c r="R23" i="30" s="1"/>
  <c r="P2" i="30"/>
  <c r="T2" i="30"/>
  <c r="R2" i="30"/>
  <c r="U2" i="29"/>
  <c r="S2" i="29"/>
  <c r="Q2" i="29"/>
  <c r="B32" i="10"/>
  <c r="P23" i="28" s="1"/>
  <c r="F32" i="10"/>
  <c r="T23" i="28" s="1"/>
  <c r="E32" i="10"/>
  <c r="S23" i="28" s="1"/>
  <c r="D32" i="10"/>
  <c r="R23" i="28" s="1"/>
  <c r="C32" i="10"/>
  <c r="Q23" i="28" s="1"/>
  <c r="U3" i="17"/>
  <c r="S3" i="17"/>
  <c r="H20" i="3"/>
  <c r="V5" i="17" s="1"/>
  <c r="I20" i="3"/>
  <c r="W5" i="17" s="1"/>
  <c r="P3" i="25"/>
  <c r="U3" i="25"/>
  <c r="V3" i="17"/>
  <c r="W3" i="17"/>
  <c r="Q3" i="25"/>
  <c r="S3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<sst xmlns="http://schemas.openxmlformats.org/spreadsheetml/2006/main" count="4243" uniqueCount="3305">
  <si>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</si>
  <si>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</si>
  <si>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</si>
  <si>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</si>
  <si>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</si>
  <si>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</si>
  <si>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</si>
  <si>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</si>
  <si>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</si>
  <si>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</si>
  <si>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</si>
  <si>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</si>
  <si>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</si>
  <si>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</si>
  <si>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</si>
  <si>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</si>
  <si>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</si>
  <si>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</si>
  <si>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</si>
  <si>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</si>
  <si>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</si>
  <si>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</si>
  <si>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</si>
  <si>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</si>
  <si>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</si>
  <si>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</si>
  <si>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</si>
  <si>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</si>
  <si>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</si>
  <si>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</si>
  <si>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</si>
  <si>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</si>
  <si>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</si>
  <si>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</si>
  <si>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</si>
  <si>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</si>
  <si>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</si>
  <si>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</si>
  <si>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</si>
  <si>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</si>
  <si>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</si>
  <si>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</si>
  <si>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</si>
  <si>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</si>
  <si>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</si>
  <si>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</si>
  <si>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</si>
  <si>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</si>
  <si>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</si>
  <si>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</si>
  <si>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</si>
  <si>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</si>
  <si>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</si>
  <si>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</si>
  <si>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</si>
  <si>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</si>
  <si>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</si>
  <si>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</si>
  <si>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</si>
  <si>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</si>
  <si>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</si>
  <si>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</si>
  <si>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</si>
  <si>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</si>
  <si>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</si>
  <si>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</si>
  <si>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</si>
  <si>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</si>
  <si>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</si>
  <si>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</si>
  <si>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</si>
  <si>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</si>
  <si>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</si>
  <si>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</si>
  <si>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</si>
  <si>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</si>
  <si>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</si>
  <si>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</si>
  <si>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</si>
  <si>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</si>
  <si>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</si>
  <si>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</si>
  <si>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</si>
  <si>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</si>
  <si>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</si>
  <si>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</si>
  <si>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</si>
  <si>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</si>
  <si>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</si>
  <si>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</si>
  <si>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</si>
  <si>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</si>
  <si>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</si>
  <si>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</si>
  <si>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</si>
  <si>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</si>
  <si>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</si>
  <si>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</si>
  <si>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</si>
  <si>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</si>
  <si>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</si>
  <si>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</si>
  <si>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</si>
  <si>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</si>
  <si>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</si>
  <si>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</si>
  <si>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</si>
  <si>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</si>
  <si>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</si>
  <si>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</si>
  <si>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</si>
  <si>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</si>
  <si>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</si>
  <si>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</si>
  <si>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</si>
  <si>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</si>
  <si>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</si>
  <si>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</si>
  <si>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</si>
  <si>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</si>
  <si>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</si>
  <si>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</si>
  <si>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</si>
  <si>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</si>
  <si>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</si>
  <si>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</si>
  <si>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</si>
  <si>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</si>
  <si>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</si>
  <si>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</si>
  <si>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</si>
  <si>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</si>
  <si>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</si>
  <si>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</si>
  <si>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</si>
  <si>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</si>
  <si>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</si>
  <si>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</si>
  <si>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</si>
  <si>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</si>
  <si>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</si>
  <si>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</si>
  <si>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</si>
  <si>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</si>
  <si>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</si>
  <si>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</si>
  <si>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</si>
  <si>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</si>
  <si>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</si>
  <si>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</si>
  <si>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</si>
  <si>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</si>
  <si>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</si>
  <si>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</si>
  <si>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</si>
  <si>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</si>
  <si>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</si>
  <si>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</si>
  <si>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</si>
  <si>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</si>
  <si>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</si>
  <si>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</si>
  <si>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</si>
  <si>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</si>
  <si>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</si>
  <si>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</si>
  <si>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</si>
  <si>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</si>
  <si>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</si>
  <si>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</si>
  <si>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</si>
  <si>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</si>
  <si>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</si>
  <si>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</si>
  <si>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</si>
  <si>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</si>
  <si>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</si>
  <si>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</si>
  <si>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</si>
  <si>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</si>
  <si>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</si>
  <si>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</si>
  <si>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</si>
  <si>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</si>
  <si>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</si>
  <si>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</si>
  <si>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</si>
  <si>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</si>
  <si>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</si>
  <si>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</si>
  <si>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</si>
  <si>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</si>
  <si>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</si>
  <si>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</si>
  <si>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</si>
  <si>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</si>
  <si>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</si>
  <si>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</si>
  <si>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</si>
  <si>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</si>
  <si>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</si>
  <si>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</si>
  <si>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</si>
  <si>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</si>
  <si>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</si>
  <si>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</si>
  <si>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</si>
  <si>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</si>
  <si>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</si>
  <si>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</si>
  <si>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</si>
  <si>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</si>
  <si>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</si>
  <si>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</si>
  <si>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</si>
  <si>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</si>
  <si>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</si>
  <si>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</si>
  <si>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</si>
  <si>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</si>
  <si>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</si>
  <si>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</si>
  <si>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</si>
  <si>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</si>
  <si>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</si>
  <si>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</si>
  <si>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</si>
  <si>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</si>
  <si>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</si>
  <si>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</si>
  <si>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</si>
  <si>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</si>
  <si>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</si>
  <si>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</si>
  <si>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</si>
  <si>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</si>
  <si>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</si>
  <si>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</si>
  <si>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</si>
  <si>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</si>
  <si>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</si>
  <si>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</si>
  <si>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</si>
  <si>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</si>
  <si>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</si>
  <si>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</si>
  <si>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</si>
  <si>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</si>
  <si>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</si>
  <si>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</si>
  <si>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</si>
  <si>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</si>
  <si>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</si>
  <si>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</si>
  <si>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</si>
  <si>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</si>
  <si>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</si>
  <si>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</si>
  <si>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</si>
  <si>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</si>
  <si>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</si>
  <si>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</si>
  <si>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</si>
  <si>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</si>
  <si>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</si>
  <si>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</si>
  <si>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</si>
  <si>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</si>
  <si>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</si>
  <si>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</si>
  <si>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</si>
  <si>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</si>
  <si>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</si>
  <si>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</si>
  <si>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</si>
  <si>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</si>
  <si>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</si>
  <si>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</si>
  <si>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</si>
  <si>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</si>
  <si>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</si>
  <si>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</si>
  <si>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</si>
  <si>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</si>
  <si>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</si>
  <si>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</si>
  <si>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</si>
  <si>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</si>
  <si>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</si>
  <si>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</si>
  <si>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</si>
  <si>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</si>
  <si>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</si>
  <si>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</si>
  <si>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</si>
  <si>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</si>
  <si>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</si>
  <si>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</si>
  <si>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</si>
  <si>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</si>
  <si>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</si>
  <si>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</si>
  <si>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</si>
  <si>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</si>
  <si>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</si>
  <si>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</si>
  <si>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</si>
  <si>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</si>
  <si>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</si>
  <si>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</si>
  <si>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</si>
  <si>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</si>
  <si>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</si>
  <si>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</si>
  <si>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</si>
  <si>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</si>
  <si>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</si>
  <si>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</si>
  <si>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</si>
  <si>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</si>
  <si>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</si>
  <si>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</si>
  <si>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</si>
  <si>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</si>
  <si>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</si>
  <si>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</si>
  <si>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</si>
  <si>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</si>
  <si>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</si>
  <si>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</si>
  <si>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</si>
  <si>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</si>
  <si>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</si>
  <si>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</si>
  <si>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</si>
  <si>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</si>
  <si>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</si>
  <si>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</si>
  <si>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</si>
  <si>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</si>
  <si>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</si>
  <si>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</si>
  <si>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</si>
  <si>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</si>
  <si>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</si>
  <si>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</si>
  <si>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</si>
  <si>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</si>
  <si>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</si>
  <si>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</si>
  <si>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</si>
  <si>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</si>
  <si>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</si>
  <si>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</si>
  <si>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</si>
  <si>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</si>
  <si>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</si>
  <si>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</si>
  <si>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</si>
  <si>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</si>
  <si>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</si>
  <si>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</si>
  <si>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</si>
  <si>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</si>
  <si>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</si>
  <si>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</si>
  <si>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</si>
  <si>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</si>
  <si>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</si>
  <si>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</si>
  <si>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</si>
  <si>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</si>
  <si>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</si>
  <si>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</si>
  <si>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</si>
  <si>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</si>
  <si>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</si>
  <si>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</si>
  <si>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</si>
  <si>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</si>
  <si>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</si>
  <si>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</si>
  <si>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</si>
  <si>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</si>
  <si>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</si>
  <si>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</si>
  <si>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</si>
  <si>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</si>
  <si>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</si>
  <si>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</si>
  <si>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</si>
  <si>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</si>
  <si>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</si>
  <si>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</si>
  <si>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</si>
  <si>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</si>
  <si>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</si>
  <si>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</si>
  <si>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</si>
  <si>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</si>
  <si>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</si>
  <si>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</si>
  <si>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</si>
  <si>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</si>
  <si>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</si>
  <si>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</si>
  <si>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</si>
  <si>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</si>
  <si>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</si>
  <si>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</si>
  <si>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</si>
  <si>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</si>
  <si>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</si>
  <si>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</si>
  <si>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</si>
  <si>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</si>
  <si>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</si>
  <si>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</si>
  <si>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</si>
  <si>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</si>
  <si>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</si>
  <si>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</si>
  <si>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</si>
  <si>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</si>
  <si>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</si>
  <si>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</si>
  <si>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</si>
  <si>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</si>
  <si>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</si>
  <si>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</si>
  <si>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</si>
  <si>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</si>
  <si>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</si>
  <si>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</si>
  <si>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</si>
  <si>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</si>
  <si>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</si>
  <si>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</si>
  <si>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</si>
  <si>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</si>
  <si>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</si>
  <si>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</si>
  <si>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</si>
  <si>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</si>
  <si>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</si>
  <si>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</si>
  <si>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</si>
  <si>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</si>
  <si>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</si>
  <si>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</si>
  <si>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</si>
  <si>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</si>
  <si>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</si>
  <si>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</si>
  <si>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</si>
  <si>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</si>
  <si>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</si>
  <si>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</si>
  <si>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</si>
  <si>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</si>
  <si>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</si>
  <si>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</si>
  <si>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</si>
  <si>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</si>
  <si>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</si>
  <si>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</si>
  <si>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</si>
  <si>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</si>
  <si>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</si>
  <si>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</si>
  <si>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</si>
  <si>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</si>
  <si>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</si>
  <si>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</si>
  <si>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</si>
  <si>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</si>
  <si>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</si>
  <si>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</si>
  <si>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</si>
  <si>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</si>
  <si>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</si>
  <si>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</si>
  <si>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</si>
  <si>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</si>
  <si>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</si>
  <si>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</si>
  <si>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</si>
  <si>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</si>
  <si>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</si>
  <si>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</si>
  <si>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</si>
  <si>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</si>
  <si>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</si>
  <si>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</si>
  <si>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</si>
  <si>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</si>
  <si>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</si>
  <si>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</si>
  <si>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</si>
  <si>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</si>
  <si>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</si>
  <si>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</si>
  <si>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</si>
  <si>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</si>
  <si>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</si>
  <si>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</si>
  <si>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</si>
  <si>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</si>
  <si>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</si>
  <si>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</si>
  <si>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</si>
  <si>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</si>
  <si>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</si>
  <si>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</si>
  <si>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</si>
  <si>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</si>
  <si>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</si>
  <si>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</si>
  <si>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</si>
  <si>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</si>
  <si>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</si>
  <si>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</si>
  <si>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</si>
  <si>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</si>
  <si>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</si>
  <si>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</si>
  <si>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</si>
  <si>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</si>
  <si>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</si>
  <si>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</si>
  <si>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</si>
  <si>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</si>
  <si>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</si>
  <si>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</si>
  <si>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</si>
  <si>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</si>
  <si>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</si>
  <si>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</si>
  <si>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</si>
  <si>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</si>
  <si>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</si>
  <si>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</si>
  <si>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</si>
  <si>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</si>
  <si>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</si>
  <si>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</si>
  <si>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</si>
  <si>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</si>
  <si>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</si>
  <si>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</si>
  <si>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</si>
  <si>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</si>
  <si>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</si>
  <si>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</si>
  <si>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</si>
  <si>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</si>
  <si>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</si>
  <si>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</si>
  <si>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</si>
  <si>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</si>
  <si>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</si>
  <si>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</si>
  <si>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</si>
  <si>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</si>
  <si>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</si>
  <si>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</si>
  <si>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</si>
  <si>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</si>
  <si>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</si>
  <si>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</si>
  <si>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</si>
  <si>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</si>
  <si>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</si>
  <si>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</si>
  <si>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</si>
  <si>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</si>
  <si>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</si>
  <si>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</si>
  <si>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</si>
  <si>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</si>
  <si>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</si>
  <si>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</si>
  <si>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</si>
  <si>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</si>
  <si>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</si>
  <si>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</si>
  <si>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</si>
  <si>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</si>
  <si>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</si>
  <si>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</si>
  <si>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</si>
  <si>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</si>
  <si>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</si>
  <si>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</si>
  <si>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</si>
  <si>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</si>
  <si>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</si>
  <si>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</si>
  <si>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</si>
  <si>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</si>
  <si>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</si>
  <si>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</si>
  <si>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</si>
  <si>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</si>
  <si>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</si>
  <si>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</si>
  <si>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</si>
  <si>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</si>
  <si>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</si>
  <si>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</si>
  <si>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</si>
  <si>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</si>
  <si>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</si>
  <si>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</si>
  <si>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</si>
  <si>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</si>
  <si>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</si>
  <si>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</si>
  <si>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</si>
  <si>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</si>
  <si>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</si>
  <si>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</si>
  <si>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</si>
  <si>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</si>
  <si>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</si>
  <si>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</si>
  <si>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</si>
  <si>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</si>
  <si>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</si>
  <si>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</si>
  <si>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</si>
  <si>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</si>
  <si>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</si>
  <si>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</si>
  <si>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</si>
  <si>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</si>
  <si>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</si>
  <si>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</si>
  <si>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</si>
  <si>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</si>
  <si>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</si>
  <si>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</si>
  <si>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</si>
  <si>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</si>
  <si>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</si>
  <si>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</si>
  <si>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</si>
  <si>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</si>
  <si>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</si>
  <si>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</si>
  <si>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</si>
  <si>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</si>
  <si>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</si>
  <si>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</si>
  <si>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</si>
  <si>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</si>
  <si>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</si>
  <si>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</si>
  <si>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</si>
  <si>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</si>
  <si>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</si>
  <si>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</si>
  <si>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</si>
  <si>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</si>
  <si>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</si>
  <si>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</si>
  <si>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</si>
  <si>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</si>
  <si>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</si>
  <si>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</si>
  <si>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</si>
  <si>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</si>
  <si>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</si>
  <si>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</si>
  <si>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</si>
  <si>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</si>
  <si>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</si>
  <si>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</si>
  <si>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</si>
  <si>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</si>
  <si>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</si>
  <si>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</si>
  <si>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</si>
  <si>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</si>
  <si>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</si>
  <si>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</si>
  <si>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</si>
  <si>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</si>
  <si>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</si>
  <si>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</si>
  <si>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</si>
  <si>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</si>
  <si>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</si>
  <si>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</si>
  <si>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</si>
  <si>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</si>
  <si>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</si>
  <si>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</si>
  <si>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</si>
  <si>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</si>
  <si>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</si>
  <si>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</si>
  <si>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</si>
  <si>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</si>
  <si>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</si>
  <si>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</si>
  <si>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</si>
  <si>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</si>
  <si>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</si>
  <si>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</si>
  <si>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</si>
  <si>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</si>
  <si>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</si>
  <si>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</si>
  <si>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</si>
  <si>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</si>
  <si>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</si>
  <si>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</si>
  <si>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</si>
  <si>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</si>
  <si>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</si>
  <si>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</si>
  <si>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</si>
  <si>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</si>
  <si>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</si>
  <si>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</si>
  <si>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</si>
  <si>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</si>
  <si>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</si>
  <si>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</si>
  <si>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</si>
  <si>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</si>
  <si>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</si>
  <si>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</si>
  <si>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</si>
  <si>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</si>
  <si>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</si>
  <si>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</si>
  <si>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</si>
  <si>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</si>
  <si>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</si>
  <si>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</si>
  <si>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</si>
  <si>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</si>
  <si>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</si>
  <si>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</si>
  <si>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</si>
  <si>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</si>
  <si>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</si>
  <si>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</si>
  <si>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</si>
  <si>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</si>
  <si>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</si>
  <si>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</si>
  <si>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</si>
  <si>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</si>
  <si>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</si>
  <si>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</si>
  <si>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</si>
  <si>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</si>
  <si>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</si>
  <si>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</si>
  <si>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</si>
  <si>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</si>
  <si>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</si>
  <si>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</si>
  <si>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</si>
  <si>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</si>
  <si>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</si>
  <si>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</si>
  <si>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</si>
  <si>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</si>
  <si>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</si>
  <si>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</si>
  <si>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</si>
  <si>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</si>
  <si>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</si>
  <si>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</si>
  <si>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</si>
  <si>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</si>
  <si>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</si>
  <si>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</si>
  <si>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</si>
  <si>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</si>
  <si>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</si>
  <si>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</si>
  <si>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</si>
  <si>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</si>
  <si>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</si>
  <si>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</si>
  <si>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</si>
  <si>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</si>
  <si>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</si>
  <si>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</si>
  <si>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</si>
  <si>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</si>
  <si>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</si>
  <si>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</si>
  <si>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</si>
  <si>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</si>
  <si>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</si>
  <si>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</si>
  <si>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</si>
  <si>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</si>
  <si>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</si>
  <si>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</si>
  <si>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</si>
  <si>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</si>
  <si>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</si>
  <si>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</si>
  <si>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</si>
  <si>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</si>
  <si>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</si>
  <si>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</si>
  <si>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</si>
  <si>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</si>
  <si>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</si>
  <si>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</si>
  <si>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</si>
  <si>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</si>
  <si>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</si>
  <si>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</si>
  <si>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</si>
  <si>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</si>
  <si>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</si>
  <si>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</si>
  <si>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</si>
  <si>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</si>
  <si>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</si>
  <si>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</si>
  <si>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</si>
  <si>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</si>
  <si>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</si>
  <si>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</si>
  <si>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</si>
  <si>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</si>
  <si>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</si>
  <si>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</si>
  <si>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</si>
  <si>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</si>
  <si>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</si>
  <si>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</si>
  <si>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</si>
  <si>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</si>
  <si>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</si>
  <si>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</si>
  <si>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</si>
  <si>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</si>
  <si>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</si>
  <si>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</si>
  <si>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</si>
  <si>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</si>
  <si>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</si>
  <si>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</si>
  <si>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</si>
  <si>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</si>
  <si>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</si>
  <si>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</si>
  <si>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</si>
  <si>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</si>
  <si>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</si>
  <si>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</si>
  <si>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</si>
  <si>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</si>
  <si>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</si>
  <si>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</si>
  <si>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</si>
  <si>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</si>
  <si>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</si>
  <si>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</si>
  <si>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</si>
  <si>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</si>
  <si>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</si>
  <si>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</si>
  <si>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</si>
  <si>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</si>
  <si>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</si>
  <si>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</si>
  <si>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</si>
  <si>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</si>
  <si>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</si>
  <si>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</si>
  <si>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</si>
  <si>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</si>
  <si>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</si>
  <si>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</si>
  <si>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</si>
  <si>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</si>
  <si>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</si>
  <si>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</si>
  <si>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</si>
  <si>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</si>
  <si>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</si>
  <si>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</si>
  <si>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</si>
  <si>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</si>
  <si>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</si>
  <si>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</si>
  <si>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</si>
  <si>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</si>
  <si>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</si>
  <si>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</si>
  <si>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</si>
  <si>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</si>
  <si>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</si>
  <si>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</si>
  <si>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</si>
  <si>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</si>
  <si>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</si>
  <si>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</si>
  <si>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</si>
  <si>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</si>
  <si>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</si>
  <si>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</si>
  <si>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</si>
  <si>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</si>
  <si>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</si>
  <si>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</si>
  <si>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</si>
  <si>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</si>
  <si>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</si>
  <si>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</si>
  <si>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</si>
  <si>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</si>
  <si>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</si>
  <si>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</si>
  <si>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</si>
  <si>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</si>
  <si>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</si>
  <si>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</si>
  <si>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</si>
  <si>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</si>
  <si>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</si>
  <si>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</si>
  <si>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</si>
  <si>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</si>
  <si>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</si>
  <si>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</si>
  <si>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</si>
  <si>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</si>
  <si>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</si>
  <si>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</si>
  <si>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</si>
  <si>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</si>
  <si>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</si>
  <si>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</si>
  <si>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</si>
  <si>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</si>
  <si>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</si>
  <si>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</si>
  <si>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</si>
  <si>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</si>
  <si>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</si>
  <si>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</si>
  <si>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</si>
  <si>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</si>
  <si>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</si>
  <si>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</si>
  <si>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</si>
  <si>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</si>
  <si>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</si>
  <si>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</si>
  <si>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</si>
  <si>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</si>
  <si>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</si>
  <si>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</si>
  <si>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</si>
  <si>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</si>
  <si>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</si>
  <si>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</si>
  <si>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</si>
  <si>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</si>
  <si>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</si>
  <si>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</si>
  <si>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</si>
  <si>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</si>
  <si>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</si>
  <si>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</si>
  <si>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</si>
  <si>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</si>
  <si>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</si>
  <si>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</si>
  <si>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</si>
  <si>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</si>
  <si>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</si>
  <si>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</si>
  <si>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</si>
  <si>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</si>
  <si>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</si>
  <si>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</si>
  <si>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</si>
  <si>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</si>
  <si>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</si>
  <si>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</si>
  <si>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</si>
  <si>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</si>
  <si>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</si>
  <si>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</si>
  <si>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</si>
  <si>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</si>
  <si>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</si>
  <si>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</si>
  <si>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</si>
  <si>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</si>
  <si>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</si>
  <si>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</si>
  <si>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</si>
  <si>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</si>
  <si>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</si>
  <si>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</si>
  <si>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</si>
  <si>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</si>
  <si>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</si>
  <si>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</si>
  <si>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</si>
  <si>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</si>
  <si>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</si>
  <si>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</si>
  <si>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</si>
  <si>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</si>
  <si>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</si>
  <si>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</si>
  <si>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</si>
  <si>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</si>
  <si>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</si>
  <si>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</si>
  <si>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</si>
  <si>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</si>
  <si>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</si>
  <si>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</si>
  <si>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</si>
  <si>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</si>
  <si>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</si>
  <si>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</si>
  <si>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</si>
  <si>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</si>
  <si>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</si>
  <si>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</si>
  <si>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</si>
  <si>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</si>
  <si>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</si>
  <si>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</si>
  <si>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</si>
  <si>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</si>
  <si>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</si>
  <si>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</si>
  <si>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</si>
  <si>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</si>
  <si>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</si>
  <si>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</si>
  <si>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</si>
  <si>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</si>
  <si>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</si>
  <si>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</si>
  <si>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</si>
  <si>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</si>
  <si>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</si>
  <si>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</si>
  <si>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</si>
  <si>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</si>
  <si>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</si>
  <si>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</si>
  <si>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</si>
  <si>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</si>
  <si>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</si>
  <si>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</si>
  <si>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</si>
  <si>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</si>
  <si>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</si>
  <si>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</si>
  <si>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</si>
  <si>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</si>
  <si>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</si>
  <si>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</si>
  <si>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</si>
  <si>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</si>
  <si>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</si>
  <si>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</si>
  <si>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</si>
  <si>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</si>
  <si>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</si>
  <si>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</si>
  <si>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</si>
  <si>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</si>
  <si>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</si>
  <si>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</si>
  <si>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</si>
  <si>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</si>
  <si>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</si>
  <si>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</si>
  <si>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</si>
  <si>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</si>
  <si>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</si>
  <si>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</si>
  <si>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</si>
  <si>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</si>
  <si>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</si>
  <si>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</si>
  <si>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</si>
  <si>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</si>
  <si>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</si>
  <si>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</si>
  <si>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</si>
  <si>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</si>
  <si>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</si>
  <si>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</si>
  <si>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</si>
  <si>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</si>
  <si>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</si>
  <si>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</si>
  <si>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</si>
  <si>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</si>
  <si>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</si>
  <si>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</si>
  <si>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</si>
  <si>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</si>
  <si>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</si>
  <si>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</si>
  <si>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</si>
  <si>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</si>
  <si>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</si>
  <si>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</si>
  <si>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</si>
  <si>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</si>
  <si>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</si>
  <si>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</si>
  <si>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</si>
  <si>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</si>
  <si>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</si>
  <si>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</si>
  <si>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</si>
  <si>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</si>
  <si>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</si>
  <si>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</si>
  <si>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</si>
  <si>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</si>
  <si>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</si>
  <si>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</si>
  <si>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</si>
  <si>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</si>
  <si>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</si>
  <si>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</si>
  <si>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</si>
  <si>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</si>
  <si>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</si>
  <si>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</si>
  <si>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</si>
  <si>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</si>
  <si>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</si>
  <si>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</si>
  <si>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</si>
  <si>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</si>
  <si>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</si>
  <si>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</si>
  <si>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</si>
  <si>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</si>
  <si>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</si>
  <si>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</si>
  <si>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</si>
  <si>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</si>
  <si>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</si>
  <si>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</si>
  <si>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</si>
  <si>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</si>
  <si>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</si>
  <si>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</si>
  <si>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</si>
  <si>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</si>
  <si>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</si>
  <si>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</si>
  <si>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</si>
  <si>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</si>
  <si>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</si>
  <si>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</si>
  <si>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</si>
  <si>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</si>
  <si>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</si>
  <si>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</si>
  <si>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</si>
  <si>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</si>
  <si>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</si>
  <si>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</si>
  <si>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</si>
  <si>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</si>
  <si>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</si>
  <si>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</si>
  <si>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</si>
  <si>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</si>
  <si>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</si>
  <si>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</si>
  <si>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</si>
  <si>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</si>
  <si>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</si>
  <si>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</si>
  <si>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</si>
  <si>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</si>
  <si>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</si>
  <si>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</si>
  <si>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</si>
  <si>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</si>
  <si>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</si>
  <si>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</si>
  <si>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</si>
  <si>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</si>
  <si>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</si>
  <si>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</si>
  <si>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</si>
  <si>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</si>
  <si>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</si>
  <si>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</si>
  <si>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</si>
  <si>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</si>
  <si>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</si>
  <si>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</si>
  <si>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</si>
  <si>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</si>
  <si>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</si>
  <si>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</si>
  <si>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</si>
  <si>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</si>
  <si>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</si>
  <si>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</si>
  <si>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</si>
  <si>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</si>
  <si>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</si>
  <si>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</si>
  <si>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</si>
  <si>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</si>
  <si>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</si>
  <si>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</si>
  <si>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</si>
  <si>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</si>
  <si>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</si>
  <si>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</si>
  <si>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</si>
  <si>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</si>
  <si>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</si>
  <si>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</si>
  <si>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</si>
  <si>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</si>
  <si>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</si>
  <si>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</si>
  <si>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</si>
  <si>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</si>
  <si>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</si>
  <si>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</si>
  <si>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</si>
  <si>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</si>
  <si>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</si>
  <si>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</si>
  <si>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</si>
  <si>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</si>
  <si>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</si>
  <si>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</si>
  <si>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</si>
  <si>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</si>
  <si>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</si>
  <si>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</si>
  <si>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</si>
  <si>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</si>
  <si>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</si>
  <si>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</si>
  <si>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</si>
  <si>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</si>
  <si>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</si>
  <si>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</si>
  <si>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</si>
  <si>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</si>
  <si>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</si>
  <si>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</si>
  <si>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</si>
  <si>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</si>
  <si>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</si>
  <si>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</si>
  <si>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</si>
  <si>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</si>
  <si>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</si>
  <si>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</si>
  <si>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</si>
  <si>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</si>
  <si>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</si>
  <si>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</si>
  <si>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</si>
  <si>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</si>
  <si>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</si>
  <si>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</si>
  <si>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</si>
  <si>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</si>
  <si>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</si>
  <si>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</si>
  <si>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</si>
  <si>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</si>
  <si>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</si>
  <si>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</si>
  <si>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</si>
  <si>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</si>
  <si>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</si>
  <si>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</si>
  <si>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</si>
  <si>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</si>
  <si>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</si>
  <si>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</si>
  <si>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</si>
  <si>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</si>
  <si>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</si>
  <si>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</si>
  <si>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</si>
  <si>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</si>
  <si>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</si>
  <si>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</si>
  <si>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</si>
  <si>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</si>
  <si>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</si>
  <si>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</si>
  <si>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</si>
  <si>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</si>
  <si>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</si>
  <si>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</si>
  <si>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</si>
  <si>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</si>
  <si>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</si>
  <si>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</si>
  <si>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</si>
  <si>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</si>
  <si>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</si>
  <si>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</si>
  <si>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</si>
  <si>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</si>
  <si>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</si>
  <si>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</si>
  <si>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</si>
  <si>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</si>
  <si>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</si>
  <si>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</si>
  <si>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</si>
  <si>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</si>
  <si>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</si>
  <si>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</si>
  <si>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</si>
  <si>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</si>
  <si>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</si>
  <si>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</si>
  <si>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</si>
  <si>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</si>
  <si>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</si>
  <si>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</si>
  <si>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</si>
  <si>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</si>
  <si>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</si>
  <si>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</si>
  <si>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</si>
  <si>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</si>
  <si>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</si>
  <si>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</si>
  <si>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</si>
  <si>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</si>
  <si>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</si>
  <si>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</si>
  <si>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</si>
  <si>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</si>
  <si>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</si>
  <si>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</si>
  <si>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</si>
  <si>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</si>
  <si>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</si>
  <si>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</si>
  <si>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</si>
  <si>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</si>
  <si>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</si>
  <si>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</si>
  <si>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</si>
  <si>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</si>
  <si>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</si>
  <si>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</si>
  <si>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</si>
  <si>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</si>
  <si>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</si>
  <si>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</si>
  <si>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</si>
  <si>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</si>
  <si>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</si>
  <si>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</si>
  <si>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</si>
  <si>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</si>
  <si>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</si>
  <si>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</si>
  <si>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</si>
  <si>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</si>
  <si>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</si>
  <si>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</si>
  <si>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</si>
  <si>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</si>
  <si>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</si>
  <si>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</si>
  <si>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</si>
  <si>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</si>
  <si>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</si>
  <si>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</si>
  <si>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</si>
  <si>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</si>
  <si>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</si>
  <si>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</si>
  <si>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</si>
  <si>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</si>
  <si>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</si>
  <si>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</si>
  <si>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</si>
  <si>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</si>
  <si>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</si>
  <si>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</si>
  <si>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</si>
  <si>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</si>
  <si>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</si>
  <si>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</si>
  <si>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</si>
  <si>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</si>
  <si>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</si>
  <si>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</si>
  <si>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</si>
  <si>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</si>
  <si>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</si>
  <si>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</si>
  <si>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</si>
  <si>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</si>
  <si>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</si>
  <si>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</si>
  <si>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</si>
  <si>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</si>
  <si>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</si>
  <si>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</si>
  <si>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</si>
  <si>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</si>
  <si>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</si>
  <si>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</si>
  <si>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</si>
  <si>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</si>
  <si>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</si>
  <si>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</si>
  <si>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</si>
  <si>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</si>
  <si>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</si>
  <si>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</si>
  <si>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</si>
  <si>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</si>
  <si>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</si>
  <si>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</si>
  <si>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</si>
  <si>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</si>
  <si>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</si>
  <si>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</si>
  <si>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</si>
  <si>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</si>
  <si>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</si>
  <si>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</si>
  <si>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</si>
  <si>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</si>
  <si>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</si>
  <si>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</si>
  <si>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</si>
  <si>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</si>
  <si>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</si>
  <si>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</si>
  <si>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</si>
  <si>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</si>
  <si>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</si>
  <si>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</si>
  <si>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</si>
  <si>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</si>
  <si>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</si>
  <si>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</si>
  <si>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</si>
  <si>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</si>
  <si>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</si>
  <si>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</si>
  <si>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</si>
  <si>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</si>
  <si>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</si>
  <si>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</si>
  <si>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</si>
  <si>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</si>
  <si>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</si>
  <si>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</si>
  <si>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</si>
  <si>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</si>
  <si>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</si>
  <si>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</si>
  <si>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</si>
  <si>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</si>
  <si>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</si>
  <si>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</si>
  <si>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</si>
  <si>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</si>
  <si>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</si>
  <si>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</si>
  <si>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</si>
  <si>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</si>
  <si>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</si>
  <si>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</si>
  <si>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</si>
  <si>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</si>
  <si>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</si>
  <si>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</si>
  <si>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</si>
  <si>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</si>
  <si>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</si>
  <si>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</si>
  <si>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</si>
  <si>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</si>
  <si>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</si>
  <si>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</si>
  <si>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</si>
  <si>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</si>
  <si>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</si>
  <si>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</si>
  <si>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</si>
  <si>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</si>
  <si>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</si>
  <si>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</si>
  <si>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</si>
  <si>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</si>
  <si>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</si>
  <si>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</si>
  <si>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</si>
  <si>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</si>
  <si>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</si>
  <si>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</si>
  <si>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</si>
  <si>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</si>
  <si>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</si>
  <si>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</si>
  <si>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</si>
  <si>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</si>
  <si>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</si>
  <si>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</si>
  <si>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</si>
  <si>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</si>
  <si>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</si>
  <si>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</si>
  <si>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</si>
  <si>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</si>
  <si>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</si>
  <si>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</si>
  <si>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</si>
  <si>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</si>
  <si>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</si>
  <si>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</si>
  <si>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</si>
  <si>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</si>
  <si>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</si>
  <si>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</si>
  <si>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</si>
  <si>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</si>
  <si>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</si>
  <si>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</si>
  <si>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</si>
  <si>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</si>
  <si>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</si>
  <si>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</si>
  <si>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</si>
  <si>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</si>
  <si>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</si>
  <si>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</si>
  <si>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</si>
  <si>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</si>
  <si>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</si>
  <si>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</si>
  <si>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</si>
  <si>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</si>
  <si>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</si>
  <si>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</si>
  <si>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</si>
  <si>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</si>
  <si>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</si>
  <si>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</si>
  <si>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</si>
  <si>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</si>
  <si>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</si>
  <si>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</si>
  <si>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</si>
  <si>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</si>
  <si>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</si>
  <si>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</si>
  <si>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</si>
  <si>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</si>
  <si>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</si>
  <si>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</si>
  <si>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</si>
  <si>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</si>
  <si>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</si>
  <si>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</si>
  <si>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</si>
  <si>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</si>
  <si>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</si>
  <si>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</si>
  <si>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</si>
  <si>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</si>
  <si>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</si>
  <si>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</si>
  <si>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</si>
  <si>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</si>
  <si>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</si>
  <si>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</si>
  <si>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</si>
  <si>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</si>
  <si>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</si>
  <si>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</si>
  <si>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</si>
  <si>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</si>
  <si>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</si>
  <si>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</si>
  <si>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</si>
  <si>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</si>
  <si>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</si>
  <si>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</si>
  <si>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</si>
  <si>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</si>
  <si>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</si>
  <si>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</si>
  <si>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</si>
  <si>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</si>
  <si>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</si>
  <si>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</si>
  <si>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</si>
  <si>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</si>
  <si>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</si>
  <si>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</si>
  <si>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</si>
  <si>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</si>
  <si>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</si>
  <si>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</si>
  <si>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</si>
  <si>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</si>
  <si>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</si>
  <si>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</si>
  <si>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</si>
  <si>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</si>
  <si>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</si>
  <si>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</si>
  <si>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</si>
  <si>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</si>
  <si>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</si>
  <si>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</si>
  <si>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</si>
  <si>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</si>
  <si>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</si>
  <si>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</si>
  <si>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</si>
  <si>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</si>
  <si>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</si>
  <si>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</si>
  <si>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</si>
  <si>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</si>
  <si>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</si>
  <si>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</si>
  <si>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</si>
  <si>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</si>
  <si>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</si>
  <si>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</si>
  <si>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</si>
  <si>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</si>
  <si>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</si>
  <si>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</si>
  <si>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</si>
  <si>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</si>
  <si>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</si>
  <si>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</si>
  <si>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</si>
  <si>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</si>
  <si>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</si>
  <si>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</si>
  <si>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</si>
  <si>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</si>
  <si>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</si>
  <si>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</si>
  <si>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</si>
  <si>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</si>
  <si>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</si>
  <si>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</si>
  <si>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</si>
  <si>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</si>
  <si>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</si>
  <si>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</si>
  <si>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</si>
  <si>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</si>
  <si>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</si>
  <si>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</si>
  <si>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</si>
  <si>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</si>
  <si>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</si>
  <si>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</si>
  <si>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</si>
  <si>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</si>
  <si>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</si>
  <si>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</si>
  <si>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</si>
  <si>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</si>
  <si>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</si>
  <si>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</si>
  <si>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</si>
  <si>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</si>
  <si>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</si>
  <si>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</si>
  <si>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</si>
  <si>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</si>
  <si>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</si>
  <si>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</si>
  <si>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</si>
  <si>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</si>
  <si>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</si>
  <si>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</si>
  <si>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</si>
  <si>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</si>
  <si>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</si>
  <si>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</si>
  <si>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</si>
  <si>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</si>
  <si>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</si>
  <si>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</si>
  <si>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</si>
  <si>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</si>
  <si>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</si>
  <si>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</si>
  <si>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</si>
  <si>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</si>
  <si>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</si>
  <si>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</si>
  <si>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</si>
  <si>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</si>
  <si>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</si>
  <si>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</si>
  <si>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</si>
  <si>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</si>
  <si>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</si>
  <si>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</si>
  <si>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</si>
  <si>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</si>
  <si>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</si>
  <si>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</si>
  <si>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</si>
  <si>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</si>
  <si>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</si>
  <si>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</si>
  <si>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</si>
  <si>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</si>
  <si>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</si>
  <si>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</si>
  <si>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</si>
  <si>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</si>
  <si>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</si>
  <si>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</si>
  <si>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</si>
  <si>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</si>
  <si>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</si>
  <si>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</si>
  <si>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</si>
  <si>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</si>
  <si>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</si>
  <si>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</si>
  <si>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</si>
  <si>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</si>
  <si>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</si>
  <si>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</si>
  <si>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</si>
  <si>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</si>
  <si>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</si>
  <si>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</si>
  <si>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</si>
  <si>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</si>
  <si>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</si>
  <si>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</si>
  <si>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</si>
  <si>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</si>
  <si>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</si>
  <si>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</si>
  <si>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</si>
  <si>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</si>
  <si>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</si>
  <si>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</si>
  <si>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</si>
  <si>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</si>
  <si>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</si>
  <si>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</si>
  <si>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</si>
  <si>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</si>
  <si>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</si>
  <si>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</si>
  <si>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</si>
  <si>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</si>
  <si>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</si>
  <si>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</si>
  <si>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</si>
  <si>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</si>
  <si>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</si>
  <si>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</si>
  <si>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</si>
  <si>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</si>
  <si>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</si>
  <si>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</si>
  <si>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</si>
  <si>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</si>
  <si>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</si>
  <si>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</si>
  <si>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</si>
  <si>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</si>
  <si>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</si>
  <si>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</si>
  <si>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</si>
  <si>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</si>
  <si>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</si>
  <si>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</si>
  <si>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</si>
  <si>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</si>
  <si>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</si>
  <si>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</si>
  <si>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</si>
  <si>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</si>
  <si>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</si>
  <si>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</si>
  <si>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</si>
  <si>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</si>
  <si>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</si>
  <si>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</si>
  <si>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</si>
  <si>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</si>
  <si>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</si>
  <si>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</si>
  <si>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</si>
  <si>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</si>
  <si>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</si>
  <si>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</si>
  <si>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</si>
  <si>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</si>
  <si>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</si>
  <si>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</si>
  <si>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</si>
  <si>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</si>
  <si>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</si>
  <si>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</si>
  <si>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</si>
  <si>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</si>
  <si>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</si>
  <si>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</si>
  <si>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</si>
  <si>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</si>
  <si>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</si>
  <si>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</si>
  <si>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</si>
  <si>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</si>
  <si>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</si>
  <si>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</si>
  <si>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</si>
  <si>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</si>
  <si>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</si>
  <si>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</si>
  <si>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</si>
  <si>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</si>
  <si>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</si>
  <si>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</si>
  <si>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</si>
  <si>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</si>
  <si>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</si>
  <si>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</si>
  <si>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</si>
  <si>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</si>
  <si>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</si>
  <si>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</si>
  <si>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</si>
  <si>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</si>
  <si>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</si>
  <si>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</si>
  <si>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</si>
  <si>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</si>
  <si>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</si>
  <si>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</si>
  <si>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</si>
  <si>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</si>
  <si>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</si>
  <si>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</si>
  <si>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</si>
  <si>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</si>
  <si>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</si>
  <si>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</si>
  <si>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</si>
  <si>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</si>
  <si>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</si>
  <si>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</si>
  <si>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</si>
  <si>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</si>
  <si>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</si>
  <si>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</si>
  <si>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</si>
  <si>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</si>
  <si>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</si>
  <si>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</si>
  <si>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</si>
  <si>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</si>
  <si>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</si>
  <si>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</si>
  <si>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</si>
  <si>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</si>
  <si>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</si>
  <si>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</si>
  <si>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</si>
  <si>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</si>
  <si>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</si>
  <si>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</si>
  <si>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</si>
  <si>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</si>
  <si>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</si>
  <si>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</si>
  <si>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</si>
  <si>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</si>
  <si>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</si>
  <si>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</si>
  <si>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</si>
  <si>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</si>
  <si>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</si>
  <si>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</si>
  <si>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</si>
  <si>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</si>
  <si>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</si>
  <si>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</si>
  <si>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</si>
  <si>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</si>
  <si>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</si>
  <si>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</si>
  <si>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</si>
  <si>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</si>
  <si>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</si>
  <si>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</si>
  <si>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</si>
  <si>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</si>
  <si>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</si>
  <si>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</si>
  <si>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</si>
  <si>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</si>
  <si>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</si>
  <si>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</si>
  <si>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</si>
  <si>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</si>
  <si>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</si>
  <si>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</si>
  <si>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</si>
  <si>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</si>
  <si>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</si>
  <si>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</si>
  <si>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</si>
  <si>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</si>
  <si>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</si>
  <si>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</si>
  <si>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</si>
  <si>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</si>
  <si>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</si>
  <si>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</si>
  <si>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</si>
  <si>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</si>
  <si>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</si>
  <si>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</si>
  <si>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</si>
  <si>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</si>
  <si>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</si>
  <si>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</si>
  <si>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</si>
  <si>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</si>
  <si>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</si>
  <si>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</si>
  <si>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</si>
  <si>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</si>
  <si>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</si>
  <si>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</si>
  <si>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</si>
  <si>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</si>
  <si>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</si>
  <si>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</si>
  <si>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</si>
  <si>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</si>
  <si>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</si>
  <si>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</si>
  <si>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</si>
  <si>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</si>
  <si>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</si>
  <si>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</si>
  <si>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</si>
  <si>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</si>
  <si>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</si>
  <si>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</si>
  <si>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</si>
  <si>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</si>
  <si>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</si>
  <si>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</si>
  <si>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</si>
  <si>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</si>
  <si>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</si>
  <si>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</si>
  <si>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</si>
  <si>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</si>
  <si>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</si>
  <si>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</si>
  <si>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</si>
  <si>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</si>
  <si>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</si>
  <si>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</si>
  <si>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</si>
  <si>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</si>
  <si>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</si>
  <si>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</si>
  <si>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</si>
  <si>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</si>
  <si>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</si>
  <si>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</si>
  <si>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</si>
  <si>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</si>
  <si>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</si>
  <si>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</si>
  <si>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</si>
  <si>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</si>
  <si>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</si>
  <si>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</si>
  <si>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</si>
  <si>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</si>
  <si>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</si>
  <si>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</si>
  <si>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</si>
  <si>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</si>
  <si>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</si>
  <si>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</si>
  <si>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</si>
  <si>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</si>
  <si>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</si>
  <si>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</si>
  <si>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</si>
  <si>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</si>
  <si>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</si>
  <si>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</si>
  <si>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</si>
  <si>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</si>
  <si>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</si>
  <si>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</si>
  <si>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</si>
  <si>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</si>
  <si>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</si>
  <si>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</si>
  <si>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</si>
  <si>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</si>
  <si>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</si>
  <si>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</si>
  <si>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</si>
  <si>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</si>
  <si>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</si>
  <si>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</si>
  <si>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</si>
  <si>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</si>
  <si>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</si>
  <si>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</si>
  <si>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</si>
  <si>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</si>
  <si>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</si>
  <si>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</si>
  <si>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</si>
  <si>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</si>
  <si>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</si>
  <si>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</si>
  <si>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</si>
  <si>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</si>
  <si>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</si>
  <si>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</si>
  <si>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</si>
  <si>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</si>
  <si>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</si>
  <si>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</si>
  <si>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</si>
  <si>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</si>
  <si>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</si>
  <si>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</si>
  <si>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</si>
  <si>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</si>
  <si>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</si>
  <si>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</si>
  <si>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</si>
  <si>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</si>
  <si>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</si>
  <si>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</si>
  <si>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</si>
  <si>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</si>
  <si>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</si>
  <si>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</si>
  <si>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</si>
  <si>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</si>
  <si>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</si>
  <si>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</si>
  <si>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</si>
  <si>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</si>
  <si>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</si>
  <si>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</si>
  <si>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</si>
  <si>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</si>
  <si>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</si>
  <si>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</si>
  <si>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</si>
  <si>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</si>
  <si>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</si>
  <si>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</si>
  <si>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</si>
  <si>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</si>
  <si>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</si>
  <si>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</si>
  <si>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</si>
  <si>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</si>
  <si>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</si>
  <si>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</si>
  <si>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</si>
  <si>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</si>
  <si>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</si>
  <si>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</si>
  <si>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</si>
  <si>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</si>
  <si>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</si>
  <si>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</si>
  <si>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</si>
  <si>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</si>
  <si>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</si>
  <si>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</si>
  <si>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</si>
  <si>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</si>
  <si>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</si>
  <si>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</si>
  <si>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</si>
  <si>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</si>
  <si>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</si>
  <si>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</si>
  <si>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</si>
  <si>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</si>
  <si>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</si>
  <si>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</si>
  <si>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</si>
  <si>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</si>
  <si>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</si>
  <si>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</si>
  <si>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</si>
  <si>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</si>
  <si>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</si>
  <si>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</si>
  <si>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</si>
  <si>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</si>
  <si>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</si>
  <si>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</si>
  <si>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</si>
  <si>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</si>
  <si>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</si>
  <si>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</si>
  <si>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</si>
  <si>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</si>
  <si>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</si>
  <si>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</si>
  <si>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</si>
  <si>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</si>
  <si>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</si>
  <si>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</si>
  <si>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</si>
  <si>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</si>
  <si>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</si>
  <si>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</si>
  <si>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</si>
  <si>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</si>
  <si>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</si>
  <si>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</si>
  <si>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</si>
  <si>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</si>
  <si>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</si>
  <si>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</si>
  <si>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</si>
  <si>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</si>
  <si>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</si>
  <si>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</si>
  <si>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</si>
  <si>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</si>
  <si>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</si>
  <si>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</si>
  <si>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</si>
  <si>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</si>
  <si>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</si>
  <si>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</si>
  <si>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</si>
  <si>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</si>
  <si>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</si>
  <si>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</si>
  <si>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</si>
  <si>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</si>
  <si>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</si>
  <si>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</si>
  <si>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</si>
  <si>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</si>
  <si>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</si>
  <si>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</si>
  <si>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</si>
  <si>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</si>
  <si>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</si>
  <si>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</si>
  <si>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</si>
  <si>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</si>
  <si>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</si>
  <si>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</si>
  <si>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</si>
  <si>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</si>
  <si>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</si>
  <si>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</si>
  <si>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</si>
  <si>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</si>
  <si>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</si>
  <si>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</si>
  <si>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</si>
  <si>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</si>
  <si>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</si>
  <si>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</si>
  <si>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</si>
  <si>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</si>
  <si>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</si>
  <si>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</si>
  <si>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</si>
  <si>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</si>
  <si>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</si>
  <si>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</si>
  <si>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</si>
  <si>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</si>
  <si>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</si>
  <si>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</si>
  <si>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</si>
  <si>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</si>
  <si>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</si>
  <si>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</si>
  <si>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</si>
  <si>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</si>
  <si>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</si>
  <si>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</si>
  <si>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</si>
  <si>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</si>
  <si>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</si>
  <si>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</si>
  <si>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</si>
  <si>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</si>
  <si>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</si>
  <si>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</si>
  <si>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</si>
  <si>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</si>
  <si>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</si>
  <si>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</si>
  <si>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</si>
  <si>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</si>
  <si>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</si>
  <si>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</si>
  <si>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</si>
  <si>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</si>
  <si>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</si>
  <si>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</si>
  <si>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</si>
  <si>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</si>
  <si>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</si>
  <si>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</si>
  <si>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</si>
  <si>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</si>
  <si>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</si>
  <si>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</si>
  <si>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</si>
  <si>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</si>
  <si>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</si>
  <si>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</si>
  <si>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</si>
  <si>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</si>
  <si>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</si>
  <si>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</si>
  <si>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</si>
  <si>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</si>
  <si>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</si>
  <si>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</si>
  <si>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</si>
  <si>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</si>
  <si>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</si>
  <si>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</si>
  <si>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</si>
  <si>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</si>
  <si>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</si>
  <si>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</si>
  <si>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</si>
  <si>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</si>
  <si>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</si>
  <si>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</si>
  <si>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</si>
  <si>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</si>
  <si>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</si>
  <si>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</si>
  <si>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</si>
  <si>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</si>
  <si>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</si>
  <si>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</si>
  <si>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</si>
  <si>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</si>
  <si>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</si>
  <si>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</si>
  <si>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</si>
  <si>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</si>
  <si>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</si>
  <si>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</si>
  <si>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</si>
  <si>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</si>
  <si>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</si>
  <si>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</si>
  <si>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</si>
  <si>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</si>
  <si>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</si>
  <si>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</si>
  <si>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</si>
  <si>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</si>
  <si>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</si>
  <si>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</si>
  <si>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</si>
  <si>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</si>
  <si>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</si>
  <si>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</si>
  <si>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</si>
  <si>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</si>
  <si>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</si>
  <si>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</si>
  <si>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</si>
  <si>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</si>
  <si>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</si>
  <si>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</si>
  <si>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</si>
  <si>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</si>
  <si>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</si>
  <si>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</si>
  <si>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</si>
  <si>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</si>
  <si>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</si>
  <si>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</si>
  <si>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</si>
  <si>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</si>
  <si>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</si>
  <si>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</si>
  <si>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</si>
  <si>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</si>
  <si>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</si>
  <si>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</si>
  <si>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</si>
  <si>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</si>
  <si>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</si>
  <si>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</si>
  <si>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</si>
  <si>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</si>
  <si>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</si>
  <si>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</si>
  <si>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</si>
  <si>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</si>
  <si>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</si>
  <si>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</si>
  <si>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</si>
  <si>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</si>
  <si>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</si>
  <si>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</si>
  <si>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</si>
  <si>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</si>
  <si>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</si>
  <si>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</si>
  <si>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</si>
  <si>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</si>
  <si>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</si>
  <si>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</si>
  <si>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</si>
  <si>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</si>
  <si>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</si>
  <si>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</si>
  <si>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</si>
  <si>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</si>
  <si>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</si>
  <si>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</si>
  <si>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</si>
  <si>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</si>
  <si>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</si>
  <si>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</si>
  <si>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</si>
  <si>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</si>
  <si>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</si>
  <si>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</si>
  <si>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</si>
  <si>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</si>
  <si>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</si>
  <si>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</si>
  <si>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</si>
  <si>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</si>
  <si>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</si>
  <si>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</si>
  <si>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</si>
  <si>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</si>
  <si>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</si>
  <si>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</si>
  <si>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</si>
  <si>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</si>
  <si>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</si>
  <si>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</si>
  <si>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</si>
  <si>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</si>
  <si>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</si>
  <si>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</si>
  <si>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</si>
  <si>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</si>
  <si>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</si>
  <si>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</si>
  <si>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</si>
  <si>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</si>
  <si>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</si>
  <si>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</si>
  <si>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</si>
  <si>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</si>
  <si>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</si>
  <si>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</si>
  <si>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</si>
  <si>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</si>
  <si>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</si>
  <si>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</si>
  <si>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</si>
  <si>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</si>
  <si>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</si>
  <si>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</si>
  <si>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</si>
  <si>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</si>
  <si>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</si>
  <si>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</si>
  <si>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</si>
  <si>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</si>
  <si>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</si>
  <si>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</si>
  <si>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</si>
  <si>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</si>
  <si>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</si>
  <si>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</si>
  <si>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</si>
  <si>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</si>
  <si>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</si>
  <si>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</si>
  <si>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</si>
  <si>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</si>
  <si>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</si>
  <si>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</si>
  <si>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</si>
  <si>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</si>
  <si>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</si>
  <si>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</si>
  <si>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</si>
  <si>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</si>
  <si>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</si>
  <si>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</si>
  <si>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</si>
  <si>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</si>
  <si>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</si>
  <si>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</si>
  <si>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</si>
  <si>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</si>
  <si>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</si>
  <si>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</si>
  <si>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</si>
  <si>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</si>
  <si>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</si>
  <si>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</si>
  <si>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</si>
  <si>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</si>
  <si>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</si>
  <si>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</si>
  <si>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</si>
  <si>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</si>
  <si>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</si>
  <si>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</si>
  <si>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</si>
  <si>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</si>
  <si>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</si>
  <si>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</si>
  <si>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</si>
  <si>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</si>
  <si>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</si>
  <si>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</si>
  <si>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</si>
  <si>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</si>
  <si>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</si>
  <si>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</si>
  <si>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</si>
  <si>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</si>
  <si>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</si>
  <si>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</si>
  <si>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</si>
  <si>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</si>
  <si>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</si>
  <si>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</si>
  <si>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</si>
  <si>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</si>
  <si>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</si>
  <si>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</si>
  <si>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</si>
  <si>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</si>
  <si>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</si>
  <si>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</si>
  <si>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</si>
  <si>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</si>
  <si>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</si>
  <si>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</si>
  <si>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</si>
  <si>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</si>
  <si>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</si>
  <si>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</si>
  <si>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</si>
  <si>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</si>
  <si>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</si>
  <si>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</si>
  <si>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</si>
  <si>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</si>
  <si>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</si>
  <si>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</si>
  <si>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</si>
  <si>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</si>
  <si>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</si>
  <si>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</si>
  <si>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</si>
  <si>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</si>
  <si>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</si>
  <si>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</si>
  <si>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</si>
  <si>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</si>
  <si>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</si>
  <si>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</si>
  <si>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</si>
  <si>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</si>
  <si>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</si>
  <si>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</si>
  <si>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</si>
  <si>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</si>
  <si>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</si>
  <si>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</si>
  <si>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</si>
  <si>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</si>
  <si>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</si>
  <si>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</si>
  <si>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</si>
  <si>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</si>
  <si>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</si>
  <si>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</si>
  <si>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</si>
  <si>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</si>
  <si>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</si>
  <si>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</si>
  <si>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</si>
  <si>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</si>
  <si>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</si>
  <si>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</si>
  <si>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</si>
  <si>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</si>
  <si>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</si>
  <si>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</si>
  <si>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</si>
  <si>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</si>
  <si>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</si>
  <si>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</si>
  <si>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</si>
  <si>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</si>
  <si>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</si>
  <si>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</si>
  <si>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</si>
  <si>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</si>
  <si>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</si>
  <si>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</si>
  <si>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</si>
  <si>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</si>
  <si>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</si>
  <si>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</si>
  <si>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</si>
  <si>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</si>
  <si>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</si>
  <si>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</si>
  <si>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</si>
  <si>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</si>
  <si>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</si>
  <si>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</si>
  <si>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</si>
  <si>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</si>
  <si>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</si>
  <si>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</si>
  <si>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</si>
  <si>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</si>
  <si>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</si>
  <si>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</si>
  <si>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</si>
  <si>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</si>
  <si>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</si>
  <si>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</si>
  <si>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</si>
  <si>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</si>
  <si>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</si>
  <si>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</si>
  <si>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</si>
  <si>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</si>
  <si>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</si>
  <si>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</si>
  <si>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</si>
  <si>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</si>
  <si>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</si>
  <si>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</si>
  <si>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</si>
  <si>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</si>
  <si>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</si>
  <si>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</si>
  <si>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</si>
  <si>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</si>
  <si>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</si>
  <si>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</si>
  <si>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</si>
  <si>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</si>
  <si>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</si>
  <si>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</si>
  <si>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</si>
  <si>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</si>
  <si>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</si>
  <si>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</si>
  <si>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</si>
  <si>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</si>
  <si>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</si>
  <si>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</si>
  <si>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</si>
  <si>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</si>
  <si>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</si>
  <si>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</si>
  <si>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</si>
  <si>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</si>
  <si>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</si>
  <si>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</si>
  <si>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</si>
  <si>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</si>
  <si>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</si>
  <si>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</si>
  <si>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</si>
  <si>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</si>
  <si>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</si>
  <si>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</si>
  <si>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</si>
  <si>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</si>
  <si>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</si>
  <si>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</si>
  <si>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</si>
  <si>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</si>
  <si>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</si>
  <si>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</si>
  <si>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</si>
  <si>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</si>
  <si>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</si>
  <si>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</si>
  <si>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</si>
  <si>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</si>
  <si>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</si>
  <si>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</si>
  <si>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</si>
  <si>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</si>
  <si>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</si>
  <si>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</si>
  <si>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</si>
  <si>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</si>
  <si>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</si>
  <si>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</si>
  <si>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</si>
  <si>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</si>
  <si>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</si>
  <si>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</si>
  <si>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</si>
  <si>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</si>
  <si>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</si>
  <si>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</si>
  <si>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</si>
  <si>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</si>
  <si>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</si>
  <si>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</si>
  <si>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</si>
  <si>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</si>
  <si>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</si>
  <si>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</si>
  <si>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</si>
  <si>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</si>
  <si>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</si>
  <si>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</si>
  <si>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</si>
  <si>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</si>
  <si>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</si>
  <si>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</si>
  <si>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</si>
  <si>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</si>
  <si>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</si>
  <si>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</si>
  <si>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</si>
  <si>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</si>
  <si>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</si>
  <si>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</si>
  <si>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</si>
  <si>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</si>
  <si>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</si>
  <si>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</si>
  <si>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</si>
  <si>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</si>
  <si>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</si>
  <si>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</si>
  <si>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</si>
  <si>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</si>
  <si>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</si>
  <si>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</si>
  <si>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</si>
  <si>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</si>
  <si>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</si>
  <si>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</si>
  <si>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</si>
  <si>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</si>
  <si>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</si>
  <si>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</si>
  <si>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</si>
  <si>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</si>
  <si>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</si>
  <si>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</si>
  <si>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</si>
  <si>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</si>
  <si>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</si>
  <si>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</si>
  <si>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</si>
  <si>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</si>
  <si>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</si>
  <si>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</si>
  <si>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</si>
  <si>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</si>
  <si>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</si>
  <si>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</si>
  <si>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</si>
  <si>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</si>
  <si>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</si>
  <si>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</si>
  <si>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</si>
  <si>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</si>
  <si>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</si>
  <si>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</si>
  <si>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</si>
  <si>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</si>
  <si>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</si>
  <si>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</si>
  <si>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</si>
  <si>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</si>
  <si>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</si>
  <si>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</si>
  <si>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</si>
  <si>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</si>
  <si>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</si>
  <si>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</si>
  <si>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</si>
  <si>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</si>
  <si>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</si>
  <si>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</si>
  <si>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</si>
  <si>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</si>
  <si>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</si>
  <si>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</si>
  <si>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</si>
  <si>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</si>
  <si>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</si>
  <si>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</si>
  <si>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</si>
  <si>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</si>
  <si>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</si>
  <si>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</si>
  <si>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</si>
  <si>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</si>
  <si>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</si>
  <si>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</si>
  <si>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</si>
  <si>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</si>
  <si>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</si>
  <si>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</si>
  <si>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</si>
  <si>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</si>
  <si>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</si>
  <si>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</si>
  <si>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</si>
  <si>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</si>
  <si>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</si>
  <si>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</si>
  <si>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</si>
  <si>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</si>
  <si>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</si>
  <si>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</si>
  <si>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</si>
  <si>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</si>
  <si>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</si>
  <si>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</si>
  <si>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</si>
  <si>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</si>
  <si>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</si>
  <si>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</si>
  <si>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</si>
  <si>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</si>
  <si>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</si>
  <si>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</si>
  <si>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</si>
  <si>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</si>
  <si>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</si>
  <si>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</si>
  <si>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</si>
  <si>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</si>
  <si>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</si>
  <si>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</si>
  <si>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</si>
  <si>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</si>
  <si>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</si>
  <si>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</si>
  <si>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</si>
  <si>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</si>
  <si>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</si>
  <si>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</si>
  <si>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</si>
  <si>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</si>
  <si>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</si>
  <si>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</si>
  <si>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</si>
  <si>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</si>
  <si>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</si>
  <si>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</si>
  <si>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</si>
  <si>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</si>
  <si>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</si>
  <si>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</si>
  <si>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</si>
  <si>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</si>
  <si>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</si>
  <si>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</si>
  <si>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</si>
  <si>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</si>
  <si>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</si>
  <si>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</si>
  <si>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</si>
  <si>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</si>
  <si>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</si>
  <si>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</si>
  <si>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</si>
  <si>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</si>
  <si>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</si>
  <si>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</si>
  <si>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</si>
  <si>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</si>
  <si>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</si>
  <si>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</si>
  <si>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</si>
  <si>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</si>
  <si>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</si>
  <si>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</si>
  <si>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</si>
  <si>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</si>
  <si>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</si>
  <si>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</si>
  <si>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</si>
  <si>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</si>
  <si>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</si>
  <si>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</si>
  <si>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</si>
  <si>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</si>
  <si>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</si>
  <si>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</si>
  <si>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</si>
  <si>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</si>
  <si>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</si>
  <si>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</si>
  <si>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</si>
  <si>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</si>
  <si>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</si>
  <si>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</si>
  <si>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</si>
  <si>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</si>
  <si>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</si>
  <si>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</si>
  <si>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</si>
  <si>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</si>
  <si>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</si>
  <si>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</si>
  <si>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</si>
  <si>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</si>
  <si>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</si>
  <si>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</si>
  <si>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</si>
  <si>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</si>
  <si>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</si>
  <si>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</si>
  <si>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</si>
  <si>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</si>
  <si>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</si>
  <si>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</si>
  <si>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</si>
  <si>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</si>
  <si>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</si>
  <si>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</si>
  <si>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</si>
  <si>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</si>
  <si>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</si>
  <si>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</si>
  <si>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</si>
  <si>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</si>
  <si>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</si>
  <si>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</si>
  <si>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</si>
  <si>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</si>
  <si>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</si>
  <si>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</si>
  <si>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</si>
  <si>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</si>
  <si>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</si>
  <si>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</si>
  <si>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</si>
  <si>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</si>
  <si>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</si>
  <si>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</si>
  <si>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</si>
  <si>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</si>
  <si>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</si>
  <si>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</si>
  <si>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</si>
  <si>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</si>
  <si>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</si>
  <si>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</si>
  <si>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</si>
  <si>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</si>
  <si>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</si>
  <si>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</si>
  <si>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</si>
  <si>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</si>
  <si>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</si>
  <si>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</si>
  <si>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</si>
  <si>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</si>
  <si>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</si>
  <si>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</si>
  <si>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</si>
  <si>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</si>
  <si>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</si>
  <si>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</si>
  <si>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</si>
  <si>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</si>
  <si>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</si>
  <si>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</si>
  <si>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</si>
  <si>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</si>
  <si>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</si>
  <si>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</si>
  <si>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</si>
  <si>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</si>
  <si>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</si>
  <si>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</si>
  <si>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</si>
  <si>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</si>
  <si>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</si>
  <si>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</si>
  <si>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</si>
  <si>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</si>
  <si>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</si>
  <si>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</si>
  <si>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</si>
  <si>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</si>
  <si>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</si>
  <si>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</si>
  <si>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</si>
  <si>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</si>
  <si>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</si>
  <si>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</si>
  <si>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</si>
  <si>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</si>
  <si>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</si>
  <si>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</si>
  <si>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</si>
  <si>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</si>
  <si>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</si>
  <si>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</si>
  <si>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</si>
  <si>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</si>
  <si>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</si>
  <si>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</si>
  <si>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</si>
  <si>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</si>
  <si>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</si>
  <si>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</si>
  <si>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</si>
  <si>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</si>
  <si>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</si>
  <si>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</si>
  <si>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</si>
  <si>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</si>
  <si>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</si>
  <si>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</si>
  <si>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</si>
  <si>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</si>
  <si>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</si>
  <si>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</si>
  <si>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</si>
  <si>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</si>
  <si>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</si>
  <si>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</si>
  <si>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</si>
  <si>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</si>
  <si>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</si>
  <si>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</si>
  <si>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</si>
  <si>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</si>
  <si>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</si>
  <si>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</si>
  <si>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</si>
  <si>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</si>
  <si>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</si>
  <si>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</si>
  <si>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</si>
  <si>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</si>
  <si>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</si>
  <si>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</si>
  <si>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</si>
  <si>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</si>
  <si>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</si>
  <si>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</si>
  <si>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</si>
  <si>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</si>
  <si>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</si>
  <si>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</si>
  <si>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</si>
  <si>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</si>
  <si>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</si>
  <si>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</si>
  <si>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</si>
  <si>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</si>
  <si>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</si>
  <si>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</si>
  <si>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</si>
  <si>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</si>
  <si>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</si>
  <si>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</si>
  <si>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</si>
  <si>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</si>
  <si>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</si>
  <si>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</si>
  <si>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</si>
  <si>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</si>
  <si>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</si>
  <si>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</si>
  <si>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</si>
  <si>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</si>
  <si>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</si>
  <si>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</si>
  <si>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</si>
  <si>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</si>
  <si>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</si>
  <si>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</si>
  <si>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</si>
  <si>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</si>
  <si>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</si>
  <si>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</si>
  <si>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</si>
  <si>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</si>
  <si>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</si>
  <si>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</si>
  <si>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</si>
  <si>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</si>
  <si>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</si>
  <si>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</si>
  <si>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</si>
  <si>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</si>
  <si>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</si>
  <si>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</si>
  <si>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</si>
  <si>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</si>
  <si>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</si>
  <si>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</si>
  <si>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</si>
  <si>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</si>
  <si>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</si>
  <si>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</si>
  <si>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</si>
  <si>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</si>
  <si>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</si>
  <si>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</si>
  <si>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</si>
  <si>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</si>
  <si>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</si>
  <si>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</si>
  <si>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</si>
  <si>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</si>
  <si>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</si>
  <si>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</si>
  <si>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</si>
  <si>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</si>
  <si>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</si>
  <si>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</si>
  <si>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</si>
  <si>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</si>
  <si>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</si>
  <si>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</si>
  <si>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</si>
  <si>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</si>
  <si>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</si>
  <si>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</si>
  <si>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</si>
  <si>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</si>
  <si>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</si>
  <si>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</si>
  <si>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</si>
  <si>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</si>
  <si>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</si>
  <si>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</si>
  <si>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</si>
  <si>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</si>
  <si>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</si>
  <si>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</si>
  <si>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</si>
  <si>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</si>
  <si>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</si>
  <si>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</si>
  <si>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</si>
  <si>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</si>
  <si>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</si>
  <si>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</si>
  <si>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</si>
  <si>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</si>
  <si>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</si>
  <si>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</si>
  <si>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</si>
  <si>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</si>
  <si>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</si>
  <si>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</si>
  <si>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</si>
  <si>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</si>
  <si>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</si>
  <si>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</si>
  <si>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</si>
  <si>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</si>
  <si>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</si>
  <si>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</si>
  <si>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</si>
  <si>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</si>
  <si>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</si>
  <si>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</si>
  <si>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</si>
  <si>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</si>
  <si>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</si>
  <si>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</si>
  <si>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</si>
  <si>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</si>
  <si>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</si>
  <si>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</si>
  <si>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</si>
  <si>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</si>
  <si>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</si>
  <si>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</si>
  <si>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</si>
  <si>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</si>
  <si>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</si>
  <si>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</si>
  <si>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</si>
  <si>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</si>
  <si>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</si>
  <si>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</si>
  <si>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</si>
  <si>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</si>
  <si>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</si>
  <si>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</si>
  <si>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</si>
  <si>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</si>
  <si>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</si>
  <si>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</si>
  <si>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</si>
  <si>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</si>
  <si>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</si>
  <si>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</si>
  <si>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</si>
  <si>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</si>
  <si>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</si>
  <si>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</si>
  <si>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</si>
  <si>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</si>
  <si>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</si>
  <si>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</si>
  <si>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</si>
  <si>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</si>
  <si>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</si>
  <si>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</si>
  <si>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</si>
  <si>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</si>
  <si>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</si>
  <si>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</si>
  <si>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</si>
  <si>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</si>
  <si>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</si>
  <si>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</si>
  <si>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</si>
  <si>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</si>
  <si>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</si>
  <si>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</si>
  <si>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</si>
  <si>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</si>
  <si>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</si>
  <si>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</si>
  <si>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</si>
  <si>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</si>
  <si>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</si>
  <si>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</si>
  <si>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</si>
  <si>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</si>
  <si>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</si>
  <si>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</si>
  <si>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</si>
  <si>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</si>
  <si>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</si>
  <si>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</si>
  <si>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</si>
  <si>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</si>
  <si>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</si>
  <si>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</si>
  <si>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</si>
  <si>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</si>
  <si>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</si>
  <si>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</si>
  <si>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</si>
  <si>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</si>
  <si>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</si>
  <si>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</si>
  <si>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</si>
  <si>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</si>
  <si>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</si>
  <si>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</si>
  <si>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</si>
  <si>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</si>
  <si>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</si>
  <si>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</si>
  <si>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</si>
  <si>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</si>
  <si>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</si>
  <si>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</si>
  <si>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</si>
  <si>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</si>
  <si>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</si>
  <si>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</si>
  <si>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</si>
  <si>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</si>
  <si>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</si>
  <si>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</si>
  <si>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</si>
  <si>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</si>
  <si>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</si>
  <si>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</si>
  <si>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</si>
  <si>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</si>
  <si>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</si>
  <si>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</si>
  <si>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</si>
  <si>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</si>
  <si>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</si>
  <si>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</si>
  <si>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</si>
  <si>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</si>
  <si>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</si>
  <si>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</si>
  <si>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</si>
  <si>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</si>
  <si>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</si>
  <si>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</si>
  <si>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</si>
  <si>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</si>
  <si>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</si>
  <si>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</si>
  <si>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</si>
  <si>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</si>
  <si>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</si>
  <si>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</si>
  <si>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</si>
  <si>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</si>
  <si>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</si>
  <si>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</si>
  <si>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</si>
  <si>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</si>
  <si>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</si>
  <si>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</si>
  <si>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</si>
  <si>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</si>
  <si>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</si>
  <si>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</si>
  <si>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</si>
  <si>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</si>
  <si>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</si>
  <si>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</si>
  <si>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</si>
  <si>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</si>
  <si>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</si>
  <si>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</si>
  <si>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</si>
  <si>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</si>
  <si>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</si>
  <si>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</si>
  <si>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</si>
  <si>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</si>
  <si>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</si>
  <si>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</si>
  <si>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</si>
  <si>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</si>
  <si>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</si>
  <si>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</si>
  <si>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2021 y al 31 de diciembre de 2022 (b)</t>
  </si>
  <si>
    <t>Del 1 de enero al 31 de diciembre de 2022 (b)</t>
  </si>
  <si>
    <t>Sistema Municipal para el Desarrollo Integral de la Familia de Santa Catarina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</si>
</sst>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0" fontId="15" fillId="0" borderId="0"/>
    <xf numFmtId="0" fontId="16" fillId="0" borderId="0"/>
    <xf numFmtId="44" fontId="15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6" fillId="0" borderId="13" xfId="1" applyNumberFormat="1" applyFont="1" applyBorder="1" applyAlignment="1">
      <alignment vertical="center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4">
    <cellStyle name="Moneda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57" t="s">
        <v>829</v>
      </c>
      <c r="B1" s="158"/>
      <c r="C1" s="158"/>
      <c r="D1" s="158"/>
      <c r="E1" s="159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60" t="s">
        <v>3304</v>
      </c>
      <c r="D3" s="160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B25" workbookViewId="0">
      <selection activeCell="C65" sqref="C65:D66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73" t="s">
        <v>542</v>
      </c>
      <c r="B1" s="173"/>
      <c r="C1" s="173"/>
      <c r="D1" s="173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61" t="str">
        <f>ENTE_PUBLICO_A</f>
        <v>Sistema Municipal para el Desarrollo Integral de la Familia de Santa Catarina, Gobierno del Estado de Guanajuato (a)</v>
      </c>
      <c r="B2" s="162"/>
      <c r="C2" s="162"/>
      <c r="D2" s="163"/>
    </row>
    <row r="3" spans="1:11" ht="14.25" x14ac:dyDescent="0.45">
      <c r="A3" s="164" t="s">
        <v>166</v>
      </c>
      <c r="B3" s="165"/>
      <c r="C3" s="165"/>
      <c r="D3" s="166"/>
    </row>
    <row r="4" spans="1:11" ht="14.25" x14ac:dyDescent="0.45">
      <c r="A4" s="167" t="str">
        <f>TRIMESTRE</f>
        <v>Del 1 de enero al 31 de diciembre de 2022 (b)</v>
      </c>
      <c r="B4" s="168"/>
      <c r="C4" s="168"/>
      <c r="D4" s="169"/>
    </row>
    <row r="5" spans="1:11" ht="14.25" x14ac:dyDescent="0.45">
      <c r="A5" s="170" t="s">
        <v>118</v>
      </c>
      <c r="B5" s="171"/>
      <c r="C5" s="171"/>
      <c r="D5" s="172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0</v>
      </c>
      <c r="C8" s="40">
        <f t="shared" ref="C8:D8" si="0">SUM(C9:C11)</f>
        <v>0</v>
      </c>
      <c r="D8" s="40">
        <f t="shared" si="0"/>
        <v>0</v>
      </c>
    </row>
    <row r="9" spans="1:11" x14ac:dyDescent="0.25">
      <c r="A9" s="53" t="s">
        <v>169</v>
      </c>
      <c r="B9" s="23"/>
      <c r="C9" s="23"/>
      <c r="D9" s="23"/>
    </row>
    <row r="10" spans="1:11" ht="14.25" x14ac:dyDescent="0.45">
      <c r="A10" s="53" t="s">
        <v>170</v>
      </c>
      <c r="B10" s="23"/>
      <c r="C10" s="23"/>
      <c r="D10" s="23"/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0</v>
      </c>
      <c r="C13" s="40">
        <f t="shared" ref="C13:D13" si="2">C14+C15</f>
        <v>0</v>
      </c>
      <c r="D13" s="40">
        <f t="shared" si="2"/>
        <v>0</v>
      </c>
    </row>
    <row r="14" spans="1:11" x14ac:dyDescent="0.25">
      <c r="A14" s="53" t="s">
        <v>172</v>
      </c>
      <c r="B14" s="23"/>
      <c r="C14" s="23"/>
      <c r="D14" s="23"/>
    </row>
    <row r="15" spans="1:11" x14ac:dyDescent="0.25">
      <c r="A15" s="53" t="s">
        <v>173</v>
      </c>
      <c r="B15" s="23"/>
      <c r="C15" s="23"/>
      <c r="D15" s="23"/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/>
      <c r="D18" s="23"/>
    </row>
    <row r="19" spans="1:4" ht="14.25" x14ac:dyDescent="0.45">
      <c r="A19" s="53" t="s">
        <v>176</v>
      </c>
      <c r="B19" s="119">
        <v>0</v>
      </c>
      <c r="C19" s="23"/>
      <c r="D19" s="117"/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0</v>
      </c>
      <c r="D21" s="40">
        <f t="shared" si="4"/>
        <v>0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5">C21-C11</f>
        <v>0</v>
      </c>
      <c r="D23" s="40">
        <f t="shared" si="5"/>
        <v>0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0</v>
      </c>
      <c r="C25" s="40">
        <f t="shared" ref="C25" si="6">C23-C17</f>
        <v>0</v>
      </c>
      <c r="D25" s="40">
        <f>D23-D17</f>
        <v>0</v>
      </c>
    </row>
    <row r="26" spans="1:4" ht="14.25" x14ac:dyDescent="0.45">
      <c r="A26" s="121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ht="14.25" x14ac:dyDescent="0.4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ht="14.25" x14ac:dyDescent="0.45">
      <c r="A30" s="53" t="s">
        <v>187</v>
      </c>
      <c r="B30" s="60"/>
      <c r="C30" s="60"/>
      <c r="D30" s="60"/>
    </row>
    <row r="31" spans="1:4" ht="14.25" x14ac:dyDescent="0.45">
      <c r="A31" s="53" t="s">
        <v>188</v>
      </c>
      <c r="B31" s="60"/>
      <c r="C31" s="60"/>
      <c r="D31" s="60"/>
    </row>
    <row r="32" spans="1:4" ht="14.25" x14ac:dyDescent="0.4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0</v>
      </c>
      <c r="D33" s="61">
        <f t="shared" si="8"/>
        <v>0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0</v>
      </c>
      <c r="C48" s="124">
        <f>C9</f>
        <v>0</v>
      </c>
      <c r="D48" s="124">
        <f t="shared" ref="D48" si="12">D9</f>
        <v>0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/>
      <c r="C50" s="60"/>
      <c r="D50" s="60"/>
    </row>
    <row r="51" spans="1:4" x14ac:dyDescent="0.25">
      <c r="A51" s="128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0</v>
      </c>
      <c r="C53" s="60">
        <f t="shared" ref="C53:D53" si="14">C14</f>
        <v>0</v>
      </c>
      <c r="D53" s="60">
        <f t="shared" si="14"/>
        <v>0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0</v>
      </c>
      <c r="D57" s="61">
        <f t="shared" ref="D57" si="16">D48+D49-D53+D55</f>
        <v>0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0</v>
      </c>
      <c r="D59" s="61">
        <f t="shared" si="17"/>
        <v>0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0</v>
      </c>
      <c r="Q2" s="18">
        <f>'Formato 4'!C8</f>
        <v>0</v>
      </c>
      <c r="R2" s="18">
        <f>'Formato 4'!D8</f>
        <v>0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0</v>
      </c>
      <c r="Q3" s="18">
        <f>'Formato 4'!C9</f>
        <v>0</v>
      </c>
      <c r="R3" s="18">
        <f>'Formato 4'!D9</f>
        <v>0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0</v>
      </c>
      <c r="Q6" s="18">
        <f>'Formato 4'!C13</f>
        <v>0</v>
      </c>
      <c r="R6" s="18">
        <f>'Formato 4'!D13</f>
        <v>0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0</v>
      </c>
      <c r="Q7" s="18">
        <f>'Formato 4'!C14</f>
        <v>0</v>
      </c>
      <c r="R7" s="18">
        <f>'Formato 4'!D14</f>
        <v>0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0</v>
      </c>
      <c r="R12" s="18">
        <f>'Formato 4'!D21</f>
        <v>0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0</v>
      </c>
      <c r="R13" s="18">
        <f>'Formato 4'!D23</f>
        <v>0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0</v>
      </c>
      <c r="R14" s="18">
        <f>'Formato 4'!D25</f>
        <v>0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0</v>
      </c>
      <c r="R18">
        <f>'Formato 4'!D33</f>
        <v>0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0</v>
      </c>
      <c r="Q26">
        <f>'Formato 4'!C48</f>
        <v>0</v>
      </c>
      <c r="R26">
        <f>'Formato 4'!D48</f>
        <v>0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0</v>
      </c>
      <c r="R30">
        <f>'Formato 4'!D53</f>
        <v>0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35" zoomScale="90" zoomScaleNormal="90" workbookViewId="0">
      <selection activeCell="B68" sqref="B68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9" t="s">
        <v>206</v>
      </c>
      <c r="B1" s="179"/>
      <c r="C1" s="179"/>
      <c r="D1" s="179"/>
      <c r="E1" s="179"/>
      <c r="F1" s="179"/>
      <c r="G1" s="179"/>
    </row>
    <row r="2" spans="1:8" ht="14.25" x14ac:dyDescent="0.45">
      <c r="A2" s="161" t="str">
        <f>ENTE_PUBLICO_A</f>
        <v>Sistema Municipal para el Desarrollo Integral de la Familia de Santa Catarina, Gobierno del Estado de Guanajuato (a)</v>
      </c>
      <c r="B2" s="162"/>
      <c r="C2" s="162"/>
      <c r="D2" s="162"/>
      <c r="E2" s="162"/>
      <c r="F2" s="162"/>
      <c r="G2" s="163"/>
    </row>
    <row r="3" spans="1:8" x14ac:dyDescent="0.25">
      <c r="A3" s="164" t="s">
        <v>207</v>
      </c>
      <c r="B3" s="165"/>
      <c r="C3" s="165"/>
      <c r="D3" s="165"/>
      <c r="E3" s="165"/>
      <c r="F3" s="165"/>
      <c r="G3" s="166"/>
    </row>
    <row r="4" spans="1:8" ht="14.25" x14ac:dyDescent="0.45">
      <c r="A4" s="167" t="str">
        <f>TRIMESTRE</f>
        <v>Del 1 de enero al 31 de diciembre de 2022 (b)</v>
      </c>
      <c r="B4" s="168"/>
      <c r="C4" s="168"/>
      <c r="D4" s="168"/>
      <c r="E4" s="168"/>
      <c r="F4" s="168"/>
      <c r="G4" s="169"/>
    </row>
    <row r="5" spans="1:8" ht="14.25" x14ac:dyDescent="0.45">
      <c r="A5" s="170" t="s">
        <v>118</v>
      </c>
      <c r="B5" s="171"/>
      <c r="C5" s="171"/>
      <c r="D5" s="171"/>
      <c r="E5" s="171"/>
      <c r="F5" s="171"/>
      <c r="G5" s="172"/>
    </row>
    <row r="6" spans="1:8" x14ac:dyDescent="0.25">
      <c r="A6" s="176" t="s">
        <v>214</v>
      </c>
      <c r="B6" s="178" t="s">
        <v>208</v>
      </c>
      <c r="C6" s="178"/>
      <c r="D6" s="178"/>
      <c r="E6" s="178"/>
      <c r="F6" s="178"/>
      <c r="G6" s="178" t="s">
        <v>209</v>
      </c>
    </row>
    <row r="7" spans="1:8" ht="30" x14ac:dyDescent="0.25">
      <c r="A7" s="177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8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/>
      <c r="C9" s="60"/>
      <c r="D9" s="60"/>
      <c r="E9" s="60"/>
      <c r="F9" s="60"/>
      <c r="G9" s="60"/>
      <c r="H9" s="8"/>
    </row>
    <row r="10" spans="1:8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8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8" ht="14.25" x14ac:dyDescent="0.45">
      <c r="A12" s="53" t="s">
        <v>219</v>
      </c>
      <c r="B12" s="60"/>
      <c r="C12" s="60"/>
      <c r="D12" s="60"/>
      <c r="E12" s="60"/>
      <c r="F12" s="60"/>
      <c r="G12" s="60"/>
    </row>
    <row r="13" spans="1:8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8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8" ht="14.25" x14ac:dyDescent="0.45">
      <c r="A15" s="53" t="s">
        <v>222</v>
      </c>
      <c r="B15" s="60"/>
      <c r="C15" s="60"/>
      <c r="D15" s="60"/>
      <c r="E15" s="60"/>
      <c r="F15" s="60"/>
      <c r="G15" s="60"/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ht="14.25" x14ac:dyDescent="0.45">
      <c r="A34" s="53" t="s">
        <v>240</v>
      </c>
      <c r="B34" s="60"/>
      <c r="C34" s="60"/>
      <c r="D34" s="60"/>
      <c r="E34" s="60"/>
      <c r="F34" s="60"/>
      <c r="G34" s="60"/>
    </row>
    <row r="35" spans="1:8" ht="14.25" x14ac:dyDescent="0.45">
      <c r="A35" s="53" t="s">
        <v>241</v>
      </c>
      <c r="B35" s="60"/>
      <c r="C35" s="60"/>
      <c r="D35" s="60"/>
      <c r="E35" s="60"/>
      <c r="F35" s="60"/>
      <c r="G35" s="60"/>
    </row>
    <row r="36" spans="1:8" ht="14.25" x14ac:dyDescent="0.45">
      <c r="A36" s="63" t="s">
        <v>242</v>
      </c>
      <c r="B36" s="60"/>
      <c r="C36" s="60"/>
      <c r="D36" s="60"/>
      <c r="E36" s="60"/>
      <c r="F36" s="60"/>
      <c r="G36" s="60"/>
    </row>
    <row r="37" spans="1:8" x14ac:dyDescent="0.25">
      <c r="A37" s="53" t="s">
        <v>243</v>
      </c>
      <c r="B37" s="60"/>
      <c r="C37" s="60"/>
      <c r="D37" s="60"/>
      <c r="E37" s="60"/>
      <c r="F37" s="60"/>
      <c r="G37" s="60"/>
    </row>
    <row r="38" spans="1:8" ht="14.25" x14ac:dyDescent="0.4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/>
      <c r="C39" s="60"/>
      <c r="D39" s="60"/>
      <c r="E39" s="60"/>
      <c r="F39" s="60"/>
      <c r="G39" s="60"/>
    </row>
    <row r="40" spans="1:8" ht="14.25" x14ac:dyDescent="0.4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0</v>
      </c>
      <c r="C41" s="61">
        <f t="shared" ref="C41:E41" si="2">SUM(C9,C10,C11,C12,C13,C14,C15,C16,C28,C34,C35,C37)</f>
        <v>0</v>
      </c>
      <c r="D41" s="61">
        <f t="shared" si="2"/>
        <v>0</v>
      </c>
      <c r="E41" s="61">
        <f t="shared" si="2"/>
        <v>0</v>
      </c>
      <c r="F41" s="61">
        <f>SUM(F9,F10,F11,F12,F13,F14,F15,F16,F28,F34,F35,F37)</f>
        <v>0</v>
      </c>
      <c r="G41" s="61">
        <f>SUM(G9,G10,G11,G12,G13,G14,G15,G16,G28,G34,G35,G37)</f>
        <v>0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3">SUM(C46:C53)</f>
        <v>0</v>
      </c>
      <c r="D45" s="60">
        <f t="shared" si="3"/>
        <v>0</v>
      </c>
      <c r="E45" s="60">
        <f t="shared" si="3"/>
        <v>0</v>
      </c>
      <c r="F45" s="60">
        <f t="shared" si="3"/>
        <v>0</v>
      </c>
      <c r="G45" s="60">
        <f t="shared" si="3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4">SUM(C55:C58)</f>
        <v>0</v>
      </c>
      <c r="D54" s="60">
        <f t="shared" si="4"/>
        <v>0</v>
      </c>
      <c r="E54" s="60">
        <f t="shared" si="4"/>
        <v>0</v>
      </c>
      <c r="F54" s="60">
        <f t="shared" si="4"/>
        <v>0</v>
      </c>
      <c r="G54" s="60">
        <f t="shared" si="4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5">SUM(C60:C61)</f>
        <v>0</v>
      </c>
      <c r="D59" s="60">
        <f t="shared" si="5"/>
        <v>0</v>
      </c>
      <c r="E59" s="60">
        <f t="shared" si="5"/>
        <v>0</v>
      </c>
      <c r="F59" s="60">
        <f t="shared" si="5"/>
        <v>0</v>
      </c>
      <c r="G59" s="60">
        <f t="shared" si="5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6">C45+C54+C59+C62+C63</f>
        <v>0</v>
      </c>
      <c r="D65" s="61">
        <f t="shared" si="6"/>
        <v>0</v>
      </c>
      <c r="E65" s="61">
        <f t="shared" si="6"/>
        <v>0</v>
      </c>
      <c r="F65" s="61">
        <f t="shared" si="6"/>
        <v>0</v>
      </c>
      <c r="G65" s="61">
        <f t="shared" si="6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7">C68</f>
        <v>207772.13</v>
      </c>
      <c r="D67" s="61">
        <f t="shared" si="7"/>
        <v>207772.13</v>
      </c>
      <c r="E67" s="61">
        <f t="shared" si="7"/>
        <v>207772.13</v>
      </c>
      <c r="F67" s="61">
        <f t="shared" si="7"/>
        <v>207772.13</v>
      </c>
      <c r="G67" s="61">
        <f t="shared" si="7"/>
        <v>207772.13</v>
      </c>
    </row>
    <row r="68" spans="1:7" x14ac:dyDescent="0.25">
      <c r="A68" s="53" t="s">
        <v>269</v>
      </c>
      <c r="B68" s="156">
        <v>0</v>
      </c>
      <c r="C68" s="156">
        <v>207772.13</v>
      </c>
      <c r="D68" s="156">
        <v>207772.13</v>
      </c>
      <c r="E68" s="156">
        <v>207772.13</v>
      </c>
      <c r="F68" s="156">
        <v>207772.13</v>
      </c>
      <c r="G68" s="156">
        <v>207772.13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0</v>
      </c>
      <c r="C70" s="61">
        <f t="shared" ref="C70:G70" si="8">C41+C65+C67</f>
        <v>207772.13</v>
      </c>
      <c r="D70" s="61">
        <f t="shared" si="8"/>
        <v>207772.13</v>
      </c>
      <c r="E70" s="61">
        <f t="shared" si="8"/>
        <v>207772.13</v>
      </c>
      <c r="F70" s="61">
        <f t="shared" si="8"/>
        <v>207772.13</v>
      </c>
      <c r="G70" s="61">
        <f t="shared" si="8"/>
        <v>207772.13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9">C73+C74</f>
        <v>0</v>
      </c>
      <c r="D75" s="61">
        <f t="shared" si="9"/>
        <v>0</v>
      </c>
      <c r="E75" s="61">
        <f t="shared" si="9"/>
        <v>0</v>
      </c>
      <c r="F75" s="61">
        <f t="shared" si="9"/>
        <v>0</v>
      </c>
      <c r="G75" s="61">
        <f t="shared" si="9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ht="14.25" x14ac:dyDescent="0.4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0</v>
      </c>
      <c r="Q34">
        <f>'Formato 5'!C41</f>
        <v>0</v>
      </c>
      <c r="R34">
        <f>'Formato 5'!D41</f>
        <v>0</v>
      </c>
      <c r="S34">
        <f>'Formato 5'!E41</f>
        <v>0</v>
      </c>
      <c r="T34">
        <f>'Formato 5'!F41</f>
        <v>0</v>
      </c>
      <c r="U34">
        <f>'Formato 5'!G41</f>
        <v>0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ht="14.25" x14ac:dyDescent="0.4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207772.13</v>
      </c>
      <c r="R57">
        <f>'Formato 5'!D67</f>
        <v>207772.13</v>
      </c>
      <c r="S57">
        <f>'Formato 5'!E67</f>
        <v>207772.13</v>
      </c>
      <c r="T57">
        <f>'Formato 5'!F67</f>
        <v>207772.13</v>
      </c>
      <c r="U57">
        <f>'Formato 5'!G67</f>
        <v>207772.13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207772.13</v>
      </c>
      <c r="R58">
        <f>'Formato 5'!D68</f>
        <v>207772.13</v>
      </c>
      <c r="S58">
        <f>'Formato 5'!E68</f>
        <v>207772.13</v>
      </c>
      <c r="T58">
        <f>'Formato 5'!F68</f>
        <v>207772.13</v>
      </c>
      <c r="U58">
        <f>'Formato 5'!G68</f>
        <v>207772.13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130" zoomScale="90" zoomScaleNormal="90" zoomScalePageLayoutView="90" workbookViewId="0">
      <selection activeCell="B151" sqref="B151:G157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80" t="s">
        <v>3285</v>
      </c>
      <c r="B1" s="179"/>
      <c r="C1" s="179"/>
      <c r="D1" s="179"/>
      <c r="E1" s="179"/>
      <c r="F1" s="179"/>
      <c r="G1" s="179"/>
    </row>
    <row r="2" spans="1:7" ht="14.25" x14ac:dyDescent="0.45">
      <c r="A2" s="183" t="str">
        <f>ENTE_PUBLICO_A</f>
        <v>Sistema Municipal para el Desarrollo Integral de la Familia de Santa Catarina, Gobierno del Estado de Guanajuato (a)</v>
      </c>
      <c r="B2" s="183"/>
      <c r="C2" s="183"/>
      <c r="D2" s="183"/>
      <c r="E2" s="183"/>
      <c r="F2" s="183"/>
      <c r="G2" s="183"/>
    </row>
    <row r="3" spans="1:7" x14ac:dyDescent="0.25">
      <c r="A3" s="184" t="s">
        <v>277</v>
      </c>
      <c r="B3" s="184"/>
      <c r="C3" s="184"/>
      <c r="D3" s="184"/>
      <c r="E3" s="184"/>
      <c r="F3" s="184"/>
      <c r="G3" s="184"/>
    </row>
    <row r="4" spans="1:7" x14ac:dyDescent="0.25">
      <c r="A4" s="184" t="s">
        <v>278</v>
      </c>
      <c r="B4" s="184"/>
      <c r="C4" s="184"/>
      <c r="D4" s="184"/>
      <c r="E4" s="184"/>
      <c r="F4" s="184"/>
      <c r="G4" s="184"/>
    </row>
    <row r="5" spans="1:7" ht="14.25" x14ac:dyDescent="0.45">
      <c r="A5" s="185" t="str">
        <f>TRIMESTRE</f>
        <v>Del 1 de enero al 31 de diciembre de 2022 (b)</v>
      </c>
      <c r="B5" s="185"/>
      <c r="C5" s="185"/>
      <c r="D5" s="185"/>
      <c r="E5" s="185"/>
      <c r="F5" s="185"/>
      <c r="G5" s="185"/>
    </row>
    <row r="6" spans="1:7" ht="14.25" x14ac:dyDescent="0.45">
      <c r="A6" s="177" t="s">
        <v>118</v>
      </c>
      <c r="B6" s="177"/>
      <c r="C6" s="177"/>
      <c r="D6" s="177"/>
      <c r="E6" s="177"/>
      <c r="F6" s="177"/>
      <c r="G6" s="177"/>
    </row>
    <row r="7" spans="1:7" ht="15" customHeight="1" x14ac:dyDescent="0.25">
      <c r="A7" s="181" t="s">
        <v>0</v>
      </c>
      <c r="B7" s="181" t="s">
        <v>279</v>
      </c>
      <c r="C7" s="181"/>
      <c r="D7" s="181"/>
      <c r="E7" s="181"/>
      <c r="F7" s="181"/>
      <c r="G7" s="182" t="s">
        <v>280</v>
      </c>
    </row>
    <row r="8" spans="1:7" ht="30" x14ac:dyDescent="0.25">
      <c r="A8" s="181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1"/>
    </row>
    <row r="9" spans="1:7" ht="14.25" x14ac:dyDescent="0.45">
      <c r="A9" s="82" t="s">
        <v>285</v>
      </c>
      <c r="B9" s="79">
        <f>SUM(B10,B18,B28,B38,B48,B58,B62,B71,B75)</f>
        <v>0</v>
      </c>
      <c r="C9" s="79">
        <f t="shared" ref="C9:G9" si="0">SUM(C10,C18,C28,C38,C48,C58,C62,C71,C75)</f>
        <v>0</v>
      </c>
      <c r="D9" s="79">
        <f t="shared" si="0"/>
        <v>0</v>
      </c>
      <c r="E9" s="79">
        <f t="shared" si="0"/>
        <v>0</v>
      </c>
      <c r="F9" s="79">
        <f t="shared" si="0"/>
        <v>0</v>
      </c>
      <c r="G9" s="79">
        <f t="shared" si="0"/>
        <v>0</v>
      </c>
    </row>
    <row r="10" spans="1:7" ht="14.25" x14ac:dyDescent="0.45">
      <c r="A10" s="83" t="s">
        <v>286</v>
      </c>
      <c r="B10" s="80">
        <f>SUM(B11:B17)</f>
        <v>0</v>
      </c>
      <c r="C10" s="80">
        <f t="shared" ref="C10:F10" si="1">SUM(C11:C17)</f>
        <v>0</v>
      </c>
      <c r="D10" s="80">
        <f t="shared" si="1"/>
        <v>0</v>
      </c>
      <c r="E10" s="80">
        <f t="shared" si="1"/>
        <v>0</v>
      </c>
      <c r="F10" s="80">
        <f t="shared" si="1"/>
        <v>0</v>
      </c>
      <c r="G10" s="80">
        <f>SUM(G11:G17)</f>
        <v>0</v>
      </c>
    </row>
    <row r="11" spans="1:7" x14ac:dyDescent="0.25">
      <c r="A11" s="84" t="s">
        <v>287</v>
      </c>
      <c r="B11" s="80"/>
      <c r="C11" s="80"/>
      <c r="D11" s="80"/>
      <c r="E11" s="80"/>
      <c r="F11" s="80"/>
      <c r="G11" s="80"/>
    </row>
    <row r="12" spans="1:7" x14ac:dyDescent="0.25">
      <c r="A12" s="84" t="s">
        <v>288</v>
      </c>
      <c r="B12" s="80"/>
      <c r="C12" s="80"/>
      <c r="D12" s="80"/>
      <c r="E12" s="80"/>
      <c r="F12" s="80"/>
      <c r="G12" s="80"/>
    </row>
    <row r="13" spans="1:7" ht="14.25" x14ac:dyDescent="0.45">
      <c r="A13" s="84" t="s">
        <v>289</v>
      </c>
      <c r="B13" s="80"/>
      <c r="C13" s="80"/>
      <c r="D13" s="80"/>
      <c r="E13" s="80"/>
      <c r="F13" s="80"/>
      <c r="G13" s="80"/>
    </row>
    <row r="14" spans="1:7" ht="14.25" x14ac:dyDescent="0.45">
      <c r="A14" s="84" t="s">
        <v>290</v>
      </c>
      <c r="B14" s="80"/>
      <c r="C14" s="80"/>
      <c r="D14" s="80"/>
      <c r="E14" s="80"/>
      <c r="F14" s="80"/>
      <c r="G14" s="80"/>
    </row>
    <row r="15" spans="1:7" x14ac:dyDescent="0.25">
      <c r="A15" s="84" t="s">
        <v>291</v>
      </c>
      <c r="B15" s="80"/>
      <c r="C15" s="80"/>
      <c r="D15" s="80"/>
      <c r="E15" s="80"/>
      <c r="F15" s="80"/>
      <c r="G15" s="80"/>
    </row>
    <row r="16" spans="1:7" ht="14.25" x14ac:dyDescent="0.45">
      <c r="A16" s="84" t="s">
        <v>292</v>
      </c>
      <c r="B16" s="80"/>
      <c r="C16" s="80"/>
      <c r="D16" s="80"/>
      <c r="E16" s="80"/>
      <c r="F16" s="80"/>
      <c r="G16" s="80"/>
    </row>
    <row r="17" spans="1:7" x14ac:dyDescent="0.25">
      <c r="A17" s="84" t="s">
        <v>293</v>
      </c>
      <c r="B17" s="80"/>
      <c r="C17" s="80"/>
      <c r="D17" s="80"/>
      <c r="E17" s="80"/>
      <c r="F17" s="80"/>
      <c r="G17" s="80"/>
    </row>
    <row r="18" spans="1:7" ht="14.25" x14ac:dyDescent="0.45">
      <c r="A18" s="83" t="s">
        <v>294</v>
      </c>
      <c r="B18" s="80">
        <f>SUM(B19:B27)</f>
        <v>0</v>
      </c>
      <c r="C18" s="80">
        <f t="shared" ref="C18:F18" si="2">SUM(C19:C27)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>SUM(G19:G27)</f>
        <v>0</v>
      </c>
    </row>
    <row r="19" spans="1:7" x14ac:dyDescent="0.25">
      <c r="A19" s="84" t="s">
        <v>295</v>
      </c>
      <c r="B19" s="80"/>
      <c r="C19" s="80"/>
      <c r="D19" s="80"/>
      <c r="E19" s="80"/>
      <c r="F19" s="80"/>
      <c r="G19" s="80"/>
    </row>
    <row r="20" spans="1:7" ht="14.25" x14ac:dyDescent="0.45">
      <c r="A20" s="84" t="s">
        <v>296</v>
      </c>
      <c r="B20" s="80"/>
      <c r="C20" s="80"/>
      <c r="D20" s="80"/>
      <c r="E20" s="80"/>
      <c r="F20" s="80"/>
      <c r="G20" s="80"/>
    </row>
    <row r="21" spans="1:7" x14ac:dyDescent="0.25">
      <c r="A21" s="84" t="s">
        <v>297</v>
      </c>
      <c r="B21" s="80"/>
      <c r="C21" s="80"/>
      <c r="D21" s="80"/>
      <c r="E21" s="80"/>
      <c r="F21" s="80"/>
      <c r="G21" s="80"/>
    </row>
    <row r="22" spans="1:7" x14ac:dyDescent="0.25">
      <c r="A22" s="84" t="s">
        <v>298</v>
      </c>
      <c r="B22" s="80"/>
      <c r="C22" s="80"/>
      <c r="D22" s="80"/>
      <c r="E22" s="80"/>
      <c r="F22" s="80"/>
      <c r="G22" s="80"/>
    </row>
    <row r="23" spans="1:7" x14ac:dyDescent="0.25">
      <c r="A23" s="84" t="s">
        <v>299</v>
      </c>
      <c r="B23" s="80"/>
      <c r="C23" s="80"/>
      <c r="D23" s="80"/>
      <c r="E23" s="80"/>
      <c r="F23" s="80"/>
      <c r="G23" s="80"/>
    </row>
    <row r="24" spans="1:7" ht="14.25" x14ac:dyDescent="0.45">
      <c r="A24" s="84" t="s">
        <v>300</v>
      </c>
      <c r="B24" s="80"/>
      <c r="C24" s="80"/>
      <c r="D24" s="80"/>
      <c r="E24" s="80"/>
      <c r="F24" s="80"/>
      <c r="G24" s="80"/>
    </row>
    <row r="25" spans="1:7" x14ac:dyDescent="0.25">
      <c r="A25" s="84" t="s">
        <v>301</v>
      </c>
      <c r="B25" s="80"/>
      <c r="C25" s="80"/>
      <c r="D25" s="80"/>
      <c r="E25" s="80"/>
      <c r="F25" s="80"/>
      <c r="G25" s="80"/>
    </row>
    <row r="26" spans="1:7" ht="14.25" x14ac:dyDescent="0.45">
      <c r="A26" s="84" t="s">
        <v>302</v>
      </c>
      <c r="B26" s="80"/>
      <c r="C26" s="80"/>
      <c r="D26" s="80"/>
      <c r="E26" s="80"/>
      <c r="F26" s="80"/>
      <c r="G26" s="80"/>
    </row>
    <row r="27" spans="1:7" x14ac:dyDescent="0.25">
      <c r="A27" s="84" t="s">
        <v>303</v>
      </c>
      <c r="B27" s="80"/>
      <c r="C27" s="80"/>
      <c r="D27" s="80"/>
      <c r="E27" s="80"/>
      <c r="F27" s="80"/>
      <c r="G27" s="80"/>
    </row>
    <row r="28" spans="1:7" x14ac:dyDescent="0.25">
      <c r="A28" s="83" t="s">
        <v>304</v>
      </c>
      <c r="B28" s="80">
        <f>SUM(B29:B37)</f>
        <v>0</v>
      </c>
      <c r="C28" s="80">
        <f t="shared" ref="C28:G28" si="3">SUM(C29:C37)</f>
        <v>0</v>
      </c>
      <c r="D28" s="80">
        <f t="shared" si="3"/>
        <v>0</v>
      </c>
      <c r="E28" s="80">
        <f t="shared" si="3"/>
        <v>0</v>
      </c>
      <c r="F28" s="80">
        <f t="shared" si="3"/>
        <v>0</v>
      </c>
      <c r="G28" s="80">
        <f t="shared" si="3"/>
        <v>0</v>
      </c>
    </row>
    <row r="29" spans="1:7" x14ac:dyDescent="0.25">
      <c r="A29" s="84" t="s">
        <v>305</v>
      </c>
      <c r="B29" s="80"/>
      <c r="C29" s="80"/>
      <c r="D29" s="80"/>
      <c r="E29" s="80"/>
      <c r="F29" s="80"/>
      <c r="G29" s="80"/>
    </row>
    <row r="30" spans="1:7" x14ac:dyDescent="0.25">
      <c r="A30" s="84" t="s">
        <v>306</v>
      </c>
      <c r="B30" s="80"/>
      <c r="C30" s="80"/>
      <c r="D30" s="80"/>
      <c r="E30" s="80"/>
      <c r="F30" s="80"/>
      <c r="G30" s="80"/>
    </row>
    <row r="31" spans="1:7" x14ac:dyDescent="0.25">
      <c r="A31" s="84" t="s">
        <v>307</v>
      </c>
      <c r="B31" s="80"/>
      <c r="C31" s="80"/>
      <c r="D31" s="80"/>
      <c r="E31" s="80"/>
      <c r="F31" s="80"/>
      <c r="G31" s="80"/>
    </row>
    <row r="32" spans="1:7" x14ac:dyDescent="0.25">
      <c r="A32" s="84" t="s">
        <v>308</v>
      </c>
      <c r="B32" s="80"/>
      <c r="C32" s="80"/>
      <c r="D32" s="80"/>
      <c r="E32" s="80"/>
      <c r="F32" s="80"/>
      <c r="G32" s="80"/>
    </row>
    <row r="33" spans="1:7" x14ac:dyDescent="0.25">
      <c r="A33" s="84" t="s">
        <v>309</v>
      </c>
      <c r="B33" s="80"/>
      <c r="C33" s="80"/>
      <c r="D33" s="80"/>
      <c r="E33" s="80"/>
      <c r="F33" s="80"/>
      <c r="G33" s="80"/>
    </row>
    <row r="34" spans="1:7" x14ac:dyDescent="0.25">
      <c r="A34" s="84" t="s">
        <v>310</v>
      </c>
      <c r="B34" s="80"/>
      <c r="C34" s="80"/>
      <c r="D34" s="80"/>
      <c r="E34" s="80"/>
      <c r="F34" s="80"/>
      <c r="G34" s="80"/>
    </row>
    <row r="35" spans="1:7" x14ac:dyDescent="0.25">
      <c r="A35" s="84" t="s">
        <v>311</v>
      </c>
      <c r="B35" s="80"/>
      <c r="C35" s="80"/>
      <c r="D35" s="80"/>
      <c r="E35" s="80"/>
      <c r="F35" s="80"/>
      <c r="G35" s="80"/>
    </row>
    <row r="36" spans="1:7" x14ac:dyDescent="0.25">
      <c r="A36" s="84" t="s">
        <v>312</v>
      </c>
      <c r="B36" s="80"/>
      <c r="C36" s="80"/>
      <c r="D36" s="80"/>
      <c r="E36" s="80"/>
      <c r="F36" s="80"/>
      <c r="G36" s="80"/>
    </row>
    <row r="37" spans="1:7" x14ac:dyDescent="0.25">
      <c r="A37" s="84" t="s">
        <v>313</v>
      </c>
      <c r="B37" s="80"/>
      <c r="C37" s="80"/>
      <c r="D37" s="80"/>
      <c r="E37" s="80"/>
      <c r="F37" s="80"/>
      <c r="G37" s="80"/>
    </row>
    <row r="38" spans="1:7" x14ac:dyDescent="0.25">
      <c r="A38" s="83" t="s">
        <v>314</v>
      </c>
      <c r="B38" s="80">
        <f>SUM(B39:B47)</f>
        <v>0</v>
      </c>
      <c r="C38" s="80">
        <f t="shared" ref="C38:G38" si="4">SUM(C39:C47)</f>
        <v>0</v>
      </c>
      <c r="D38" s="80">
        <f t="shared" si="4"/>
        <v>0</v>
      </c>
      <c r="E38" s="80">
        <f t="shared" si="4"/>
        <v>0</v>
      </c>
      <c r="F38" s="80">
        <f t="shared" si="4"/>
        <v>0</v>
      </c>
      <c r="G38" s="80">
        <f t="shared" si="4"/>
        <v>0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/>
    </row>
    <row r="40" spans="1:7" x14ac:dyDescent="0.25">
      <c r="A40" s="84" t="s">
        <v>316</v>
      </c>
      <c r="B40" s="80"/>
      <c r="C40" s="80"/>
      <c r="D40" s="80"/>
      <c r="E40" s="80"/>
      <c r="F40" s="80"/>
      <c r="G40" s="80"/>
    </row>
    <row r="41" spans="1:7" x14ac:dyDescent="0.25">
      <c r="A41" s="84" t="s">
        <v>317</v>
      </c>
      <c r="B41" s="80"/>
      <c r="C41" s="80"/>
      <c r="D41" s="80"/>
      <c r="E41" s="80"/>
      <c r="F41" s="80"/>
      <c r="G41" s="80"/>
    </row>
    <row r="42" spans="1:7" x14ac:dyDescent="0.25">
      <c r="A42" s="84" t="s">
        <v>318</v>
      </c>
      <c r="B42" s="80"/>
      <c r="C42" s="80"/>
      <c r="D42" s="80"/>
      <c r="E42" s="80"/>
      <c r="F42" s="80"/>
      <c r="G42" s="80"/>
    </row>
    <row r="43" spans="1:7" x14ac:dyDescent="0.25">
      <c r="A43" s="84" t="s">
        <v>319</v>
      </c>
      <c r="B43" s="80"/>
      <c r="C43" s="80"/>
      <c r="D43" s="80"/>
      <c r="E43" s="80"/>
      <c r="F43" s="80"/>
      <c r="G43" s="80"/>
    </row>
    <row r="44" spans="1:7" x14ac:dyDescent="0.25">
      <c r="A44" s="84" t="s">
        <v>320</v>
      </c>
      <c r="B44" s="80"/>
      <c r="C44" s="80"/>
      <c r="D44" s="80"/>
      <c r="E44" s="80"/>
      <c r="F44" s="80"/>
      <c r="G44" s="80"/>
    </row>
    <row r="45" spans="1:7" x14ac:dyDescent="0.25">
      <c r="A45" s="84" t="s">
        <v>321</v>
      </c>
      <c r="B45" s="80"/>
      <c r="C45" s="80"/>
      <c r="D45" s="80"/>
      <c r="E45" s="80"/>
      <c r="F45" s="80"/>
      <c r="G45" s="80"/>
    </row>
    <row r="46" spans="1:7" x14ac:dyDescent="0.25">
      <c r="A46" s="84" t="s">
        <v>322</v>
      </c>
      <c r="B46" s="80"/>
      <c r="C46" s="80"/>
      <c r="D46" s="80"/>
      <c r="E46" s="80"/>
      <c r="F46" s="80"/>
      <c r="G46" s="80"/>
    </row>
    <row r="47" spans="1:7" x14ac:dyDescent="0.25">
      <c r="A47" s="84" t="s">
        <v>323</v>
      </c>
      <c r="B47" s="80"/>
      <c r="C47" s="80"/>
      <c r="D47" s="80"/>
      <c r="E47" s="80"/>
      <c r="F47" s="80"/>
      <c r="G47" s="80"/>
    </row>
    <row r="48" spans="1:7" x14ac:dyDescent="0.25">
      <c r="A48" s="83" t="s">
        <v>324</v>
      </c>
      <c r="B48" s="80">
        <f>SUM(B49:B57)</f>
        <v>0</v>
      </c>
      <c r="C48" s="80">
        <f t="shared" ref="C48:G48" si="5">SUM(C49:C57)</f>
        <v>0</v>
      </c>
      <c r="D48" s="80">
        <f t="shared" si="5"/>
        <v>0</v>
      </c>
      <c r="E48" s="80">
        <f t="shared" si="5"/>
        <v>0</v>
      </c>
      <c r="F48" s="80">
        <f t="shared" si="5"/>
        <v>0</v>
      </c>
      <c r="G48" s="80">
        <f t="shared" si="5"/>
        <v>0</v>
      </c>
    </row>
    <row r="49" spans="1:7" x14ac:dyDescent="0.25">
      <c r="A49" s="84" t="s">
        <v>325</v>
      </c>
      <c r="B49" s="80"/>
      <c r="C49" s="80"/>
      <c r="D49" s="80"/>
      <c r="E49" s="80"/>
      <c r="F49" s="80"/>
      <c r="G49" s="80"/>
    </row>
    <row r="50" spans="1:7" x14ac:dyDescent="0.25">
      <c r="A50" s="84" t="s">
        <v>326</v>
      </c>
      <c r="B50" s="80"/>
      <c r="C50" s="80"/>
      <c r="D50" s="80"/>
      <c r="E50" s="80"/>
      <c r="F50" s="80"/>
      <c r="G50" s="80"/>
    </row>
    <row r="51" spans="1:7" x14ac:dyDescent="0.25">
      <c r="A51" s="84" t="s">
        <v>327</v>
      </c>
      <c r="B51" s="80"/>
      <c r="C51" s="80"/>
      <c r="D51" s="80"/>
      <c r="E51" s="80"/>
      <c r="F51" s="80"/>
      <c r="G51" s="80"/>
    </row>
    <row r="52" spans="1:7" x14ac:dyDescent="0.25">
      <c r="A52" s="84" t="s">
        <v>328</v>
      </c>
      <c r="B52" s="80"/>
      <c r="C52" s="80"/>
      <c r="D52" s="80"/>
      <c r="E52" s="80"/>
      <c r="F52" s="80"/>
      <c r="G52" s="80"/>
    </row>
    <row r="53" spans="1:7" x14ac:dyDescent="0.25">
      <c r="A53" s="84" t="s">
        <v>329</v>
      </c>
      <c r="B53" s="80"/>
      <c r="C53" s="80"/>
      <c r="D53" s="80"/>
      <c r="E53" s="80"/>
      <c r="F53" s="80"/>
      <c r="G53" s="80"/>
    </row>
    <row r="54" spans="1:7" x14ac:dyDescent="0.25">
      <c r="A54" s="84" t="s">
        <v>330</v>
      </c>
      <c r="B54" s="80"/>
      <c r="C54" s="80"/>
      <c r="D54" s="80"/>
      <c r="E54" s="80"/>
      <c r="F54" s="80"/>
      <c r="G54" s="80"/>
    </row>
    <row r="55" spans="1:7" x14ac:dyDescent="0.25">
      <c r="A55" s="84" t="s">
        <v>331</v>
      </c>
      <c r="B55" s="80"/>
      <c r="C55" s="80"/>
      <c r="D55" s="80"/>
      <c r="E55" s="80"/>
      <c r="F55" s="80"/>
      <c r="G55" s="80"/>
    </row>
    <row r="56" spans="1:7" x14ac:dyDescent="0.25">
      <c r="A56" s="84" t="s">
        <v>332</v>
      </c>
      <c r="B56" s="80"/>
      <c r="C56" s="80"/>
      <c r="D56" s="80"/>
      <c r="E56" s="80"/>
      <c r="F56" s="80"/>
      <c r="G56" s="80"/>
    </row>
    <row r="57" spans="1:7" x14ac:dyDescent="0.25">
      <c r="A57" s="84" t="s">
        <v>333</v>
      </c>
      <c r="B57" s="80"/>
      <c r="C57" s="80"/>
      <c r="D57" s="80"/>
      <c r="E57" s="80"/>
      <c r="F57" s="80"/>
      <c r="G57" s="80"/>
    </row>
    <row r="58" spans="1:7" x14ac:dyDescent="0.25">
      <c r="A58" s="83" t="s">
        <v>334</v>
      </c>
      <c r="B58" s="80">
        <f>SUM(B59:B61)</f>
        <v>0</v>
      </c>
      <c r="C58" s="80">
        <f t="shared" ref="C58:G58" si="6">SUM(C59:C61)</f>
        <v>0</v>
      </c>
      <c r="D58" s="80">
        <f t="shared" si="6"/>
        <v>0</v>
      </c>
      <c r="E58" s="80">
        <f t="shared" si="6"/>
        <v>0</v>
      </c>
      <c r="F58" s="80">
        <f t="shared" si="6"/>
        <v>0</v>
      </c>
      <c r="G58" s="80">
        <f t="shared" si="6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/>
    </row>
    <row r="60" spans="1:7" x14ac:dyDescent="0.25">
      <c r="A60" s="84" t="s">
        <v>336</v>
      </c>
      <c r="B60" s="80"/>
      <c r="C60" s="80"/>
      <c r="D60" s="80"/>
      <c r="E60" s="80"/>
      <c r="F60" s="80"/>
      <c r="G60" s="80"/>
    </row>
    <row r="61" spans="1:7" x14ac:dyDescent="0.25">
      <c r="A61" s="84" t="s">
        <v>337</v>
      </c>
      <c r="B61" s="80"/>
      <c r="C61" s="80"/>
      <c r="D61" s="80"/>
      <c r="E61" s="80"/>
      <c r="F61" s="80"/>
      <c r="G61" s="80"/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7">SUM(C63:C67,C69:C70)</f>
        <v>0</v>
      </c>
      <c r="D62" s="80">
        <f t="shared" si="7"/>
        <v>0</v>
      </c>
      <c r="E62" s="80">
        <f t="shared" si="7"/>
        <v>0</v>
      </c>
      <c r="F62" s="80">
        <f t="shared" si="7"/>
        <v>0</v>
      </c>
      <c r="G62" s="80">
        <f t="shared" si="7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/>
    </row>
    <row r="64" spans="1:7" x14ac:dyDescent="0.25">
      <c r="A64" s="84" t="s">
        <v>340</v>
      </c>
      <c r="B64" s="80"/>
      <c r="C64" s="80"/>
      <c r="D64" s="80"/>
      <c r="E64" s="80"/>
      <c r="F64" s="80"/>
      <c r="G64" s="80"/>
    </row>
    <row r="65" spans="1:7" x14ac:dyDescent="0.25">
      <c r="A65" s="84" t="s">
        <v>341</v>
      </c>
      <c r="B65" s="80"/>
      <c r="C65" s="80"/>
      <c r="D65" s="80"/>
      <c r="E65" s="80"/>
      <c r="F65" s="80"/>
      <c r="G65" s="80"/>
    </row>
    <row r="66" spans="1:7" x14ac:dyDescent="0.25">
      <c r="A66" s="84" t="s">
        <v>342</v>
      </c>
      <c r="B66" s="80"/>
      <c r="C66" s="80"/>
      <c r="D66" s="80"/>
      <c r="E66" s="80"/>
      <c r="F66" s="80"/>
      <c r="G66" s="80"/>
    </row>
    <row r="67" spans="1:7" x14ac:dyDescent="0.25">
      <c r="A67" s="84" t="s">
        <v>343</v>
      </c>
      <c r="B67" s="80"/>
      <c r="C67" s="80"/>
      <c r="D67" s="80"/>
      <c r="E67" s="80"/>
      <c r="F67" s="80"/>
      <c r="G67" s="80"/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/>
    </row>
    <row r="69" spans="1:7" x14ac:dyDescent="0.25">
      <c r="A69" s="84" t="s">
        <v>345</v>
      </c>
      <c r="B69" s="80"/>
      <c r="C69" s="80"/>
      <c r="D69" s="80"/>
      <c r="E69" s="80"/>
      <c r="F69" s="80"/>
      <c r="G69" s="80"/>
    </row>
    <row r="70" spans="1:7" x14ac:dyDescent="0.25">
      <c r="A70" s="84" t="s">
        <v>346</v>
      </c>
      <c r="B70" s="80"/>
      <c r="C70" s="80"/>
      <c r="D70" s="80"/>
      <c r="E70" s="80"/>
      <c r="F70" s="80"/>
      <c r="G70" s="80"/>
    </row>
    <row r="71" spans="1:7" x14ac:dyDescent="0.25">
      <c r="A71" s="83" t="s">
        <v>347</v>
      </c>
      <c r="B71" s="80">
        <f>SUM(B72:B74)</f>
        <v>0</v>
      </c>
      <c r="C71" s="80">
        <f t="shared" ref="C71:G71" si="8">SUM(C72:C74)</f>
        <v>0</v>
      </c>
      <c r="D71" s="80">
        <f t="shared" si="8"/>
        <v>0</v>
      </c>
      <c r="E71" s="80">
        <f t="shared" si="8"/>
        <v>0</v>
      </c>
      <c r="F71" s="80">
        <f t="shared" si="8"/>
        <v>0</v>
      </c>
      <c r="G71" s="80">
        <f t="shared" si="8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/>
    </row>
    <row r="73" spans="1:7" x14ac:dyDescent="0.25">
      <c r="A73" s="84" t="s">
        <v>349</v>
      </c>
      <c r="B73" s="80"/>
      <c r="C73" s="80"/>
      <c r="D73" s="80"/>
      <c r="E73" s="80"/>
      <c r="F73" s="80"/>
      <c r="G73" s="80"/>
    </row>
    <row r="74" spans="1:7" x14ac:dyDescent="0.25">
      <c r="A74" s="84" t="s">
        <v>350</v>
      </c>
      <c r="B74" s="80"/>
      <c r="C74" s="80"/>
      <c r="D74" s="80"/>
      <c r="E74" s="80"/>
      <c r="F74" s="80"/>
      <c r="G74" s="80"/>
    </row>
    <row r="75" spans="1:7" x14ac:dyDescent="0.25">
      <c r="A75" s="83" t="s">
        <v>351</v>
      </c>
      <c r="B75" s="80">
        <f>SUM(B76:B82)</f>
        <v>0</v>
      </c>
      <c r="C75" s="80">
        <f t="shared" ref="C75:G75" si="9">SUM(C76:C82)</f>
        <v>0</v>
      </c>
      <c r="D75" s="80">
        <f t="shared" si="9"/>
        <v>0</v>
      </c>
      <c r="E75" s="80">
        <f t="shared" si="9"/>
        <v>0</v>
      </c>
      <c r="F75" s="80">
        <f t="shared" si="9"/>
        <v>0</v>
      </c>
      <c r="G75" s="80">
        <f t="shared" si="9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/>
    </row>
    <row r="77" spans="1:7" x14ac:dyDescent="0.25">
      <c r="A77" s="84" t="s">
        <v>353</v>
      </c>
      <c r="B77" s="80"/>
      <c r="C77" s="80"/>
      <c r="D77" s="80"/>
      <c r="E77" s="80"/>
      <c r="F77" s="80"/>
      <c r="G77" s="80"/>
    </row>
    <row r="78" spans="1:7" x14ac:dyDescent="0.25">
      <c r="A78" s="84" t="s">
        <v>354</v>
      </c>
      <c r="B78" s="80"/>
      <c r="C78" s="80"/>
      <c r="D78" s="80"/>
      <c r="E78" s="80"/>
      <c r="F78" s="80"/>
      <c r="G78" s="80"/>
    </row>
    <row r="79" spans="1:7" x14ac:dyDescent="0.25">
      <c r="A79" s="84" t="s">
        <v>355</v>
      </c>
      <c r="B79" s="80"/>
      <c r="C79" s="80"/>
      <c r="D79" s="80"/>
      <c r="E79" s="80"/>
      <c r="F79" s="80"/>
      <c r="G79" s="80"/>
    </row>
    <row r="80" spans="1:7" x14ac:dyDescent="0.25">
      <c r="A80" s="84" t="s">
        <v>356</v>
      </c>
      <c r="B80" s="80"/>
      <c r="C80" s="80"/>
      <c r="D80" s="80"/>
      <c r="E80" s="80"/>
      <c r="F80" s="80"/>
      <c r="G80" s="80"/>
    </row>
    <row r="81" spans="1:7" x14ac:dyDescent="0.25">
      <c r="A81" s="84" t="s">
        <v>357</v>
      </c>
      <c r="B81" s="80"/>
      <c r="C81" s="80"/>
      <c r="D81" s="80"/>
      <c r="E81" s="80"/>
      <c r="F81" s="80"/>
      <c r="G81" s="80"/>
    </row>
    <row r="82" spans="1:7" x14ac:dyDescent="0.25">
      <c r="A82" s="84" t="s">
        <v>358</v>
      </c>
      <c r="B82" s="80"/>
      <c r="C82" s="80"/>
      <c r="D82" s="80"/>
      <c r="E82" s="80"/>
      <c r="F82" s="80"/>
      <c r="G82" s="80"/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0">SUM(C85,C93,C103,C113,C123,C133,C137,C146,C150)</f>
        <v>0</v>
      </c>
      <c r="D84" s="79">
        <f t="shared" si="10"/>
        <v>0</v>
      </c>
      <c r="E84" s="79">
        <f t="shared" si="10"/>
        <v>0</v>
      </c>
      <c r="F84" s="79">
        <f t="shared" si="10"/>
        <v>0</v>
      </c>
      <c r="G84" s="79">
        <f t="shared" si="10"/>
        <v>0</v>
      </c>
    </row>
    <row r="85" spans="1:7" x14ac:dyDescent="0.25">
      <c r="A85" s="83" t="s">
        <v>286</v>
      </c>
      <c r="B85" s="80"/>
      <c r="C85" s="80"/>
      <c r="D85" s="80"/>
      <c r="E85" s="80"/>
      <c r="F85" s="80"/>
      <c r="G85" s="80"/>
    </row>
    <row r="86" spans="1:7" x14ac:dyDescent="0.25">
      <c r="A86" s="84" t="s">
        <v>287</v>
      </c>
      <c r="B86" s="80"/>
      <c r="C86" s="80"/>
      <c r="D86" s="80"/>
      <c r="E86" s="80"/>
      <c r="F86" s="80"/>
      <c r="G86" s="80"/>
    </row>
    <row r="87" spans="1:7" x14ac:dyDescent="0.25">
      <c r="A87" s="84" t="s">
        <v>288</v>
      </c>
      <c r="B87" s="80"/>
      <c r="C87" s="80"/>
      <c r="D87" s="80"/>
      <c r="E87" s="80"/>
      <c r="F87" s="80"/>
      <c r="G87" s="80"/>
    </row>
    <row r="88" spans="1:7" x14ac:dyDescent="0.25">
      <c r="A88" s="84" t="s">
        <v>289</v>
      </c>
      <c r="B88" s="80"/>
      <c r="C88" s="80"/>
      <c r="D88" s="80"/>
      <c r="E88" s="80"/>
      <c r="F88" s="80"/>
      <c r="G88" s="80"/>
    </row>
    <row r="89" spans="1:7" x14ac:dyDescent="0.25">
      <c r="A89" s="84" t="s">
        <v>290</v>
      </c>
      <c r="B89" s="80"/>
      <c r="C89" s="80"/>
      <c r="D89" s="80"/>
      <c r="E89" s="80"/>
      <c r="F89" s="80"/>
      <c r="G89" s="80"/>
    </row>
    <row r="90" spans="1:7" x14ac:dyDescent="0.25">
      <c r="A90" s="84" t="s">
        <v>291</v>
      </c>
      <c r="B90" s="80"/>
      <c r="C90" s="80"/>
      <c r="D90" s="80"/>
      <c r="E90" s="80"/>
      <c r="F90" s="80"/>
      <c r="G90" s="80"/>
    </row>
    <row r="91" spans="1:7" x14ac:dyDescent="0.25">
      <c r="A91" s="84" t="s">
        <v>292</v>
      </c>
      <c r="B91" s="80"/>
      <c r="C91" s="80"/>
      <c r="D91" s="80"/>
      <c r="E91" s="80"/>
      <c r="F91" s="80"/>
      <c r="G91" s="80"/>
    </row>
    <row r="92" spans="1:7" x14ac:dyDescent="0.25">
      <c r="A92" s="84" t="s">
        <v>293</v>
      </c>
      <c r="B92" s="80"/>
      <c r="C92" s="80"/>
      <c r="D92" s="80"/>
      <c r="E92" s="80"/>
      <c r="F92" s="80"/>
      <c r="G92" s="80"/>
    </row>
    <row r="93" spans="1:7" x14ac:dyDescent="0.25">
      <c r="A93" s="83" t="s">
        <v>294</v>
      </c>
      <c r="B93" s="80">
        <f>SUM(B94:B102)</f>
        <v>0</v>
      </c>
      <c r="C93" s="80">
        <f t="shared" ref="C93:G93" si="11">SUM(C94:C102)</f>
        <v>0</v>
      </c>
      <c r="D93" s="80">
        <f t="shared" si="11"/>
        <v>0</v>
      </c>
      <c r="E93" s="80">
        <f t="shared" si="11"/>
        <v>0</v>
      </c>
      <c r="F93" s="80">
        <f t="shared" si="11"/>
        <v>0</v>
      </c>
      <c r="G93" s="80">
        <f t="shared" si="11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/>
    </row>
    <row r="95" spans="1:7" x14ac:dyDescent="0.25">
      <c r="A95" s="84" t="s">
        <v>296</v>
      </c>
      <c r="B95" s="80"/>
      <c r="C95" s="80"/>
      <c r="D95" s="80"/>
      <c r="E95" s="80"/>
      <c r="F95" s="80"/>
      <c r="G95" s="80"/>
    </row>
    <row r="96" spans="1:7" x14ac:dyDescent="0.25">
      <c r="A96" s="84" t="s">
        <v>297</v>
      </c>
      <c r="B96" s="80"/>
      <c r="C96" s="80"/>
      <c r="D96" s="80"/>
      <c r="E96" s="80"/>
      <c r="F96" s="80"/>
      <c r="G96" s="80"/>
    </row>
    <row r="97" spans="1:7" x14ac:dyDescent="0.25">
      <c r="A97" s="84" t="s">
        <v>298</v>
      </c>
      <c r="B97" s="80"/>
      <c r="C97" s="80"/>
      <c r="D97" s="80"/>
      <c r="E97" s="80"/>
      <c r="F97" s="80"/>
      <c r="G97" s="80"/>
    </row>
    <row r="98" spans="1:7" x14ac:dyDescent="0.25">
      <c r="A98" s="42" t="s">
        <v>299</v>
      </c>
      <c r="B98" s="80"/>
      <c r="C98" s="80"/>
      <c r="D98" s="80"/>
      <c r="E98" s="80"/>
      <c r="F98" s="80"/>
      <c r="G98" s="80"/>
    </row>
    <row r="99" spans="1:7" x14ac:dyDescent="0.25">
      <c r="A99" s="84" t="s">
        <v>300</v>
      </c>
      <c r="B99" s="80"/>
      <c r="C99" s="80"/>
      <c r="D99" s="80"/>
      <c r="E99" s="80"/>
      <c r="F99" s="80"/>
      <c r="G99" s="80"/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/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/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/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2">SUM(D104:D112)</f>
        <v>0</v>
      </c>
      <c r="E103" s="80">
        <f t="shared" si="12"/>
        <v>0</v>
      </c>
      <c r="F103" s="80">
        <f t="shared" si="12"/>
        <v>0</v>
      </c>
      <c r="G103" s="80">
        <f t="shared" si="12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/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/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/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/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/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/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/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/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/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13">SUM(C114:C122)</f>
        <v>0</v>
      </c>
      <c r="D113" s="80">
        <f t="shared" si="13"/>
        <v>0</v>
      </c>
      <c r="E113" s="80">
        <f t="shared" si="13"/>
        <v>0</v>
      </c>
      <c r="F113" s="80">
        <f t="shared" si="13"/>
        <v>0</v>
      </c>
      <c r="G113" s="80">
        <f t="shared" si="13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/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/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/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/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/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/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/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/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/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14">SUM(C124:C132)</f>
        <v>0</v>
      </c>
      <c r="D123" s="80">
        <f t="shared" si="14"/>
        <v>0</v>
      </c>
      <c r="E123" s="80">
        <f t="shared" si="14"/>
        <v>0</v>
      </c>
      <c r="F123" s="80">
        <f t="shared" si="14"/>
        <v>0</v>
      </c>
      <c r="G123" s="80">
        <f t="shared" si="14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/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/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/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/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/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/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/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/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/>
    </row>
    <row r="133" spans="1:7" x14ac:dyDescent="0.25">
      <c r="A133" s="83" t="s">
        <v>334</v>
      </c>
      <c r="B133" s="80"/>
      <c r="C133" s="80"/>
      <c r="D133" s="80"/>
      <c r="E133" s="80"/>
      <c r="F133" s="80"/>
      <c r="G133" s="80"/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/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/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/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15">SUM(C138:C142,C144:C145)</f>
        <v>0</v>
      </c>
      <c r="D137" s="80">
        <f t="shared" si="15"/>
        <v>0</v>
      </c>
      <c r="E137" s="80">
        <f t="shared" si="15"/>
        <v>0</v>
      </c>
      <c r="F137" s="80">
        <f t="shared" si="15"/>
        <v>0</v>
      </c>
      <c r="G137" s="80">
        <f t="shared" si="15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/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/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/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/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/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/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/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/>
    </row>
    <row r="146" spans="1:7" x14ac:dyDescent="0.25">
      <c r="A146" s="83" t="s">
        <v>347</v>
      </c>
      <c r="B146" s="80"/>
      <c r="C146" s="80"/>
      <c r="D146" s="80"/>
      <c r="E146" s="80"/>
      <c r="F146" s="80"/>
      <c r="G146" s="80"/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/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/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/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16">SUM(C151:C157)</f>
        <v>0</v>
      </c>
      <c r="D150" s="80">
        <f t="shared" si="16"/>
        <v>0</v>
      </c>
      <c r="E150" s="80">
        <f t="shared" si="16"/>
        <v>0</v>
      </c>
      <c r="F150" s="80">
        <f t="shared" si="16"/>
        <v>0</v>
      </c>
      <c r="G150" s="80">
        <f t="shared" si="16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/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/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/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/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/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/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/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0</v>
      </c>
      <c r="C159" s="79">
        <f t="shared" ref="C159:G159" si="17">C9+C84</f>
        <v>0</v>
      </c>
      <c r="D159" s="79">
        <f t="shared" si="17"/>
        <v>0</v>
      </c>
      <c r="E159" s="79">
        <f t="shared" si="17"/>
        <v>0</v>
      </c>
      <c r="F159" s="79">
        <f t="shared" si="17"/>
        <v>0</v>
      </c>
      <c r="G159" s="79">
        <f t="shared" si="17"/>
        <v>0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0</v>
      </c>
      <c r="Q2" s="18">
        <f>'Formato 6 a)'!C9</f>
        <v>0</v>
      </c>
      <c r="R2" s="18">
        <f>'Formato 6 a)'!D9</f>
        <v>0</v>
      </c>
      <c r="S2" s="18">
        <f>'Formato 6 a)'!E9</f>
        <v>0</v>
      </c>
      <c r="T2" s="18">
        <f>'Formato 6 a)'!F9</f>
        <v>0</v>
      </c>
      <c r="U2" s="18">
        <f>'Formato 6 a)'!G9</f>
        <v>0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0</v>
      </c>
      <c r="Q3" s="18">
        <f>'Formato 6 a)'!C10</f>
        <v>0</v>
      </c>
      <c r="R3" s="18">
        <f>'Formato 6 a)'!D10</f>
        <v>0</v>
      </c>
      <c r="S3" s="18">
        <f>'Formato 6 a)'!E10</f>
        <v>0</v>
      </c>
      <c r="T3" s="18">
        <f>'Formato 6 a)'!F10</f>
        <v>0</v>
      </c>
      <c r="U3" s="18">
        <f>'Formato 6 a)'!G10</f>
        <v>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0</v>
      </c>
      <c r="Q8" s="18">
        <f>'Formato 6 a)'!C15</f>
        <v>0</v>
      </c>
      <c r="R8" s="18">
        <f>'Formato 6 a)'!D15</f>
        <v>0</v>
      </c>
      <c r="S8" s="18">
        <f>'Formato 6 a)'!E15</f>
        <v>0</v>
      </c>
      <c r="T8" s="18">
        <f>'Formato 6 a)'!F15</f>
        <v>0</v>
      </c>
      <c r="U8" s="18">
        <f>'Formato 6 a)'!G15</f>
        <v>0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0</v>
      </c>
      <c r="R11" s="18">
        <f>'Formato 6 a)'!D18</f>
        <v>0</v>
      </c>
      <c r="S11" s="18">
        <f>'Formato 6 a)'!E18</f>
        <v>0</v>
      </c>
      <c r="T11" s="18">
        <f>'Formato 6 a)'!F18</f>
        <v>0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0</v>
      </c>
      <c r="Q21" s="18">
        <f>'Formato 6 a)'!C28</f>
        <v>0</v>
      </c>
      <c r="R21" s="18">
        <f>'Formato 6 a)'!D28</f>
        <v>0</v>
      </c>
      <c r="S21" s="18">
        <f>'Formato 6 a)'!E28</f>
        <v>0</v>
      </c>
      <c r="T21" s="18">
        <f>'Formato 6 a)'!F28</f>
        <v>0</v>
      </c>
      <c r="U21" s="18">
        <f>'Formato 6 a)'!G28</f>
        <v>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0</v>
      </c>
      <c r="Q25" s="18">
        <f>'Formato 6 a)'!C32</f>
        <v>0</v>
      </c>
      <c r="R25" s="18">
        <f>'Formato 6 a)'!D32</f>
        <v>0</v>
      </c>
      <c r="S25" s="18">
        <f>'Formato 6 a)'!E32</f>
        <v>0</v>
      </c>
      <c r="T25" s="18">
        <f>'Formato 6 a)'!F32</f>
        <v>0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ht="14.25" x14ac:dyDescent="0.4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0</v>
      </c>
      <c r="Q150">
        <f>'Formato 6 a)'!C159</f>
        <v>0</v>
      </c>
      <c r="R150">
        <f>'Formato 6 a)'!D159</f>
        <v>0</v>
      </c>
      <c r="S150">
        <f>'Formato 6 a)'!E159</f>
        <v>0</v>
      </c>
      <c r="T150">
        <f>'Formato 6 a)'!F159</f>
        <v>0</v>
      </c>
      <c r="U150">
        <f>'Formato 6 a)'!G159</f>
        <v>0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B20" sqref="B20:G27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80" t="s">
        <v>3290</v>
      </c>
      <c r="B1" s="180"/>
      <c r="C1" s="180"/>
      <c r="D1" s="180"/>
      <c r="E1" s="180"/>
      <c r="F1" s="180"/>
      <c r="G1" s="180"/>
    </row>
    <row r="2" spans="1:7" ht="14.25" x14ac:dyDescent="0.45">
      <c r="A2" s="161" t="str">
        <f>ENTE_PUBLICO_A</f>
        <v>Sistema Municipal para el Desarrollo Integral de la Familia de Santa Catarina, Gobierno del Estado de Guanajuato (a)</v>
      </c>
      <c r="B2" s="162"/>
      <c r="C2" s="162"/>
      <c r="D2" s="162"/>
      <c r="E2" s="162"/>
      <c r="F2" s="162"/>
      <c r="G2" s="163"/>
    </row>
    <row r="3" spans="1:7" x14ac:dyDescent="0.25">
      <c r="A3" s="164" t="s">
        <v>277</v>
      </c>
      <c r="B3" s="165"/>
      <c r="C3" s="165"/>
      <c r="D3" s="165"/>
      <c r="E3" s="165"/>
      <c r="F3" s="165"/>
      <c r="G3" s="166"/>
    </row>
    <row r="4" spans="1:7" x14ac:dyDescent="0.25">
      <c r="A4" s="164" t="s">
        <v>431</v>
      </c>
      <c r="B4" s="165"/>
      <c r="C4" s="165"/>
      <c r="D4" s="165"/>
      <c r="E4" s="165"/>
      <c r="F4" s="165"/>
      <c r="G4" s="166"/>
    </row>
    <row r="5" spans="1:7" ht="14.25" x14ac:dyDescent="0.45">
      <c r="A5" s="167" t="str">
        <f>TRIMESTRE</f>
        <v>Del 1 de enero al 31 de diciembre de 2022 (b)</v>
      </c>
      <c r="B5" s="168"/>
      <c r="C5" s="168"/>
      <c r="D5" s="168"/>
      <c r="E5" s="168"/>
      <c r="F5" s="168"/>
      <c r="G5" s="169"/>
    </row>
    <row r="6" spans="1:7" ht="14.25" x14ac:dyDescent="0.45">
      <c r="A6" s="170" t="s">
        <v>118</v>
      </c>
      <c r="B6" s="171"/>
      <c r="C6" s="171"/>
      <c r="D6" s="171"/>
      <c r="E6" s="171"/>
      <c r="F6" s="171"/>
      <c r="G6" s="172"/>
    </row>
    <row r="7" spans="1:7" x14ac:dyDescent="0.25">
      <c r="A7" s="176" t="s">
        <v>0</v>
      </c>
      <c r="B7" s="178" t="s">
        <v>279</v>
      </c>
      <c r="C7" s="178"/>
      <c r="D7" s="178"/>
      <c r="E7" s="178"/>
      <c r="F7" s="178"/>
      <c r="G7" s="182" t="s">
        <v>280</v>
      </c>
    </row>
    <row r="8" spans="1:7" ht="30" x14ac:dyDescent="0.25">
      <c r="A8" s="177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1"/>
    </row>
    <row r="9" spans="1:7" ht="14.25" x14ac:dyDescent="0.45">
      <c r="A9" s="52" t="s">
        <v>440</v>
      </c>
      <c r="B9" s="59">
        <f>SUM(B10:GASTO_NE_FIN_01)</f>
        <v>0</v>
      </c>
      <c r="C9" s="59">
        <f>SUM(C10:GASTO_NE_FIN_02)</f>
        <v>0</v>
      </c>
      <c r="D9" s="59">
        <f>SUM(D10:GASTO_NE_FIN_03)</f>
        <v>0</v>
      </c>
      <c r="E9" s="59">
        <f>SUM(E10:GASTO_NE_FIN_04)</f>
        <v>0</v>
      </c>
      <c r="F9" s="59">
        <f>SUM(F10:GASTO_NE_FIN_05)</f>
        <v>0</v>
      </c>
      <c r="G9" s="59">
        <f>SUM(G10:GASTO_NE_FIN_06)</f>
        <v>0</v>
      </c>
    </row>
    <row r="10" spans="1:7" s="24" customFormat="1" ht="14.25" x14ac:dyDescent="0.45">
      <c r="A10" s="144" t="s">
        <v>432</v>
      </c>
      <c r="B10" s="60"/>
      <c r="C10" s="60"/>
      <c r="D10" s="60"/>
      <c r="E10" s="60"/>
      <c r="F10" s="60"/>
      <c r="G10" s="77"/>
    </row>
    <row r="11" spans="1:7" s="24" customFormat="1" ht="14.25" x14ac:dyDescent="0.45">
      <c r="A11" s="144" t="s">
        <v>433</v>
      </c>
      <c r="B11" s="60"/>
      <c r="C11" s="60"/>
      <c r="D11" s="60"/>
      <c r="E11" s="60"/>
      <c r="F11" s="60"/>
      <c r="G11" s="77"/>
    </row>
    <row r="12" spans="1:7" s="24" customFormat="1" ht="14.25" x14ac:dyDescent="0.45">
      <c r="A12" s="144" t="s">
        <v>434</v>
      </c>
      <c r="B12" s="60"/>
      <c r="C12" s="60"/>
      <c r="D12" s="60"/>
      <c r="E12" s="60"/>
      <c r="F12" s="60"/>
      <c r="G12" s="77"/>
    </row>
    <row r="13" spans="1:7" s="24" customFormat="1" ht="14.25" x14ac:dyDescent="0.45">
      <c r="A13" s="144" t="s">
        <v>435</v>
      </c>
      <c r="B13" s="60"/>
      <c r="C13" s="60"/>
      <c r="D13" s="60"/>
      <c r="E13" s="60"/>
      <c r="F13" s="60"/>
      <c r="G13" s="77"/>
    </row>
    <row r="14" spans="1:7" s="24" customFormat="1" ht="14.25" x14ac:dyDescent="0.45">
      <c r="A14" s="144" t="s">
        <v>436</v>
      </c>
      <c r="B14" s="60"/>
      <c r="C14" s="60"/>
      <c r="D14" s="60"/>
      <c r="E14" s="60"/>
      <c r="F14" s="60"/>
      <c r="G14" s="77"/>
    </row>
    <row r="15" spans="1:7" s="24" customFormat="1" ht="14.25" x14ac:dyDescent="0.45">
      <c r="A15" s="144" t="s">
        <v>437</v>
      </c>
      <c r="B15" s="60"/>
      <c r="C15" s="60"/>
      <c r="D15" s="60"/>
      <c r="E15" s="60"/>
      <c r="F15" s="60"/>
      <c r="G15" s="77"/>
    </row>
    <row r="16" spans="1:7" s="24" customFormat="1" ht="14.25" x14ac:dyDescent="0.45">
      <c r="A16" s="144" t="s">
        <v>438</v>
      </c>
      <c r="B16" s="60"/>
      <c r="C16" s="60"/>
      <c r="D16" s="60"/>
      <c r="E16" s="60"/>
      <c r="F16" s="60"/>
      <c r="G16" s="77"/>
    </row>
    <row r="17" spans="1:7" s="24" customFormat="1" ht="14.25" x14ac:dyDescent="0.45">
      <c r="A17" s="144" t="s">
        <v>439</v>
      </c>
      <c r="B17" s="60"/>
      <c r="C17" s="60"/>
      <c r="D17" s="60"/>
      <c r="E17" s="60"/>
      <c r="F17" s="60"/>
      <c r="G17" s="77"/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/>
      <c r="C20" s="60"/>
      <c r="D20" s="60"/>
      <c r="E20" s="60"/>
      <c r="F20" s="60"/>
      <c r="G20" s="60"/>
    </row>
    <row r="21" spans="1:7" s="24" customFormat="1" ht="14.25" x14ac:dyDescent="0.45">
      <c r="A21" s="144" t="s">
        <v>433</v>
      </c>
      <c r="B21" s="60"/>
      <c r="C21" s="60"/>
      <c r="D21" s="60"/>
      <c r="E21" s="60"/>
      <c r="F21" s="60"/>
      <c r="G21" s="60"/>
    </row>
    <row r="22" spans="1:7" s="24" customFormat="1" ht="14.25" x14ac:dyDescent="0.45">
      <c r="A22" s="144" t="s">
        <v>434</v>
      </c>
      <c r="B22" s="60"/>
      <c r="C22" s="60"/>
      <c r="D22" s="60"/>
      <c r="E22" s="60"/>
      <c r="F22" s="60"/>
      <c r="G22" s="60"/>
    </row>
    <row r="23" spans="1:7" s="24" customFormat="1" ht="14.25" x14ac:dyDescent="0.45">
      <c r="A23" s="144" t="s">
        <v>435</v>
      </c>
      <c r="B23" s="60"/>
      <c r="C23" s="60"/>
      <c r="D23" s="60"/>
      <c r="E23" s="60"/>
      <c r="F23" s="60"/>
      <c r="G23" s="60"/>
    </row>
    <row r="24" spans="1:7" s="24" customFormat="1" ht="14.25" x14ac:dyDescent="0.45">
      <c r="A24" s="144" t="s">
        <v>436</v>
      </c>
      <c r="B24" s="60"/>
      <c r="C24" s="60"/>
      <c r="D24" s="60"/>
      <c r="E24" s="60"/>
      <c r="F24" s="60"/>
      <c r="G24" s="60"/>
    </row>
    <row r="25" spans="1:7" s="24" customFormat="1" ht="14.25" x14ac:dyDescent="0.45">
      <c r="A25" s="144" t="s">
        <v>437</v>
      </c>
      <c r="B25" s="60"/>
      <c r="C25" s="60"/>
      <c r="D25" s="60"/>
      <c r="E25" s="60"/>
      <c r="F25" s="60"/>
      <c r="G25" s="60"/>
    </row>
    <row r="26" spans="1:7" s="24" customFormat="1" ht="14.25" x14ac:dyDescent="0.45">
      <c r="A26" s="144" t="s">
        <v>438</v>
      </c>
      <c r="B26" s="60"/>
      <c r="C26" s="60"/>
      <c r="D26" s="60"/>
      <c r="E26" s="60"/>
      <c r="F26" s="60"/>
      <c r="G26" s="60"/>
    </row>
    <row r="27" spans="1:7" s="24" customFormat="1" ht="14.25" x14ac:dyDescent="0.45">
      <c r="A27" s="144" t="s">
        <v>439</v>
      </c>
      <c r="B27" s="60"/>
      <c r="C27" s="60"/>
      <c r="D27" s="60"/>
      <c r="E27" s="60"/>
      <c r="F27" s="60"/>
      <c r="G27" s="60"/>
    </row>
    <row r="28" spans="1:7" ht="14.25" x14ac:dyDescent="0.45">
      <c r="A28" s="76" t="s">
        <v>686</v>
      </c>
      <c r="B28" s="54"/>
      <c r="C28" s="54"/>
      <c r="D28" s="54"/>
      <c r="E28" s="54"/>
      <c r="F28" s="54"/>
      <c r="G28" s="54"/>
    </row>
    <row r="29" spans="1:7" ht="14.25" x14ac:dyDescent="0.45">
      <c r="A29" s="55" t="s">
        <v>360</v>
      </c>
      <c r="B29" s="61">
        <f>GASTO_NE_T1+GASTO_E_T1</f>
        <v>0</v>
      </c>
      <c r="C29" s="61">
        <f>GASTO_NE_T2+GASTO_E_T2</f>
        <v>0</v>
      </c>
      <c r="D29" s="61">
        <f>GASTO_NE_T3+GASTO_E_T3</f>
        <v>0</v>
      </c>
      <c r="E29" s="61">
        <f>GASTO_NE_T4+GASTO_E_T4</f>
        <v>0</v>
      </c>
      <c r="F29" s="61">
        <f>GASTO_NE_T5+GASTO_E_T5</f>
        <v>0</v>
      </c>
      <c r="G29" s="61">
        <f>GASTO_NE_T6+GASTO_E_T6</f>
        <v>0</v>
      </c>
    </row>
    <row r="30" spans="1:7" ht="14.25" x14ac:dyDescent="0.4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0</v>
      </c>
      <c r="Q2" s="18">
        <f>GASTO_NE_T2</f>
        <v>0</v>
      </c>
      <c r="R2" s="18">
        <f>GASTO_NE_T3</f>
        <v>0</v>
      </c>
      <c r="S2" s="18">
        <f>GASTO_NE_T4</f>
        <v>0</v>
      </c>
      <c r="T2" s="18">
        <f>GASTO_NE_T5</f>
        <v>0</v>
      </c>
      <c r="U2" s="18">
        <f>GASTO_NE_T6</f>
        <v>0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0</v>
      </c>
      <c r="Q4" s="18">
        <f>TOTAL_E_T2</f>
        <v>0</v>
      </c>
      <c r="R4" s="18">
        <f>TOTAL_E_T3</f>
        <v>0</v>
      </c>
      <c r="S4" s="18">
        <f>TOTAL_E_T4</f>
        <v>0</v>
      </c>
      <c r="T4" s="18">
        <f>TOTAL_E_T5</f>
        <v>0</v>
      </c>
      <c r="U4" s="18">
        <f>TOTAL_E_T6</f>
        <v>0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44" zoomScale="90" zoomScaleNormal="90" workbookViewId="0">
      <selection activeCell="B72" sqref="B72:F7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6" t="s">
        <v>3289</v>
      </c>
      <c r="B1" s="187"/>
      <c r="C1" s="187"/>
      <c r="D1" s="187"/>
      <c r="E1" s="187"/>
      <c r="F1" s="187"/>
      <c r="G1" s="187"/>
    </row>
    <row r="2" spans="1:7" ht="14.25" x14ac:dyDescent="0.45">
      <c r="A2" s="161" t="str">
        <f>ENTE_PUBLICO_A</f>
        <v>Sistema Municipal para el Desarrollo Integral de la Familia de Santa Catarina, Gobierno del Estado de Guanajuato (a)</v>
      </c>
      <c r="B2" s="162"/>
      <c r="C2" s="162"/>
      <c r="D2" s="162"/>
      <c r="E2" s="162"/>
      <c r="F2" s="162"/>
      <c r="G2" s="163"/>
    </row>
    <row r="3" spans="1:7" x14ac:dyDescent="0.25">
      <c r="A3" s="164" t="s">
        <v>396</v>
      </c>
      <c r="B3" s="165"/>
      <c r="C3" s="165"/>
      <c r="D3" s="165"/>
      <c r="E3" s="165"/>
      <c r="F3" s="165"/>
      <c r="G3" s="166"/>
    </row>
    <row r="4" spans="1:7" x14ac:dyDescent="0.25">
      <c r="A4" s="164" t="s">
        <v>397</v>
      </c>
      <c r="B4" s="165"/>
      <c r="C4" s="165"/>
      <c r="D4" s="165"/>
      <c r="E4" s="165"/>
      <c r="F4" s="165"/>
      <c r="G4" s="166"/>
    </row>
    <row r="5" spans="1:7" ht="14.25" x14ac:dyDescent="0.45">
      <c r="A5" s="167" t="str">
        <f>TRIMESTRE</f>
        <v>Del 1 de enero al 31 de diciembre de 2022 (b)</v>
      </c>
      <c r="B5" s="168"/>
      <c r="C5" s="168"/>
      <c r="D5" s="168"/>
      <c r="E5" s="168"/>
      <c r="F5" s="168"/>
      <c r="G5" s="169"/>
    </row>
    <row r="6" spans="1:7" ht="14.25" x14ac:dyDescent="0.45">
      <c r="A6" s="170" t="s">
        <v>118</v>
      </c>
      <c r="B6" s="171"/>
      <c r="C6" s="171"/>
      <c r="D6" s="171"/>
      <c r="E6" s="171"/>
      <c r="F6" s="171"/>
      <c r="G6" s="172"/>
    </row>
    <row r="7" spans="1:7" x14ac:dyDescent="0.25">
      <c r="A7" s="165" t="s">
        <v>0</v>
      </c>
      <c r="B7" s="170" t="s">
        <v>279</v>
      </c>
      <c r="C7" s="171"/>
      <c r="D7" s="171"/>
      <c r="E7" s="171"/>
      <c r="F7" s="172"/>
      <c r="G7" s="182" t="s">
        <v>3286</v>
      </c>
    </row>
    <row r="8" spans="1:7" ht="30.75" customHeight="1" x14ac:dyDescent="0.25">
      <c r="A8" s="165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1"/>
    </row>
    <row r="9" spans="1:7" ht="14.25" x14ac:dyDescent="0.45">
      <c r="A9" s="52" t="s">
        <v>363</v>
      </c>
      <c r="B9" s="70">
        <f>SUM(B10,B19,B27,B37)</f>
        <v>0</v>
      </c>
      <c r="C9" s="70">
        <f t="shared" ref="C9:G9" si="0">SUM(C10,C19,C27,C37)</f>
        <v>0</v>
      </c>
      <c r="D9" s="70">
        <f t="shared" si="0"/>
        <v>0</v>
      </c>
      <c r="E9" s="70">
        <f t="shared" si="0"/>
        <v>0</v>
      </c>
      <c r="F9" s="70">
        <f t="shared" si="0"/>
        <v>0</v>
      </c>
      <c r="G9" s="70">
        <f t="shared" si="0"/>
        <v>0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/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/>
    </row>
    <row r="13" spans="1:7" x14ac:dyDescent="0.25">
      <c r="A13" s="63" t="s">
        <v>367</v>
      </c>
      <c r="B13" s="72"/>
      <c r="C13" s="72"/>
      <c r="D13" s="72"/>
      <c r="E13" s="72"/>
      <c r="F13" s="72"/>
      <c r="G13" s="72"/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/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/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/>
    </row>
    <row r="17" spans="1:7" x14ac:dyDescent="0.25">
      <c r="A17" s="63" t="s">
        <v>371</v>
      </c>
      <c r="B17" s="72"/>
      <c r="C17" s="72"/>
      <c r="D17" s="72"/>
      <c r="E17" s="72"/>
      <c r="F17" s="72"/>
      <c r="G17" s="72"/>
    </row>
    <row r="18" spans="1:7" ht="14.25" x14ac:dyDescent="0.45">
      <c r="A18" s="63" t="s">
        <v>372</v>
      </c>
      <c r="B18" s="72"/>
      <c r="C18" s="72"/>
      <c r="D18" s="72"/>
      <c r="E18" s="72"/>
      <c r="F18" s="72"/>
      <c r="G18" s="72"/>
    </row>
    <row r="19" spans="1:7" ht="14.25" x14ac:dyDescent="0.45">
      <c r="A19" s="53" t="s">
        <v>373</v>
      </c>
      <c r="B19" s="71">
        <f>SUM(B20:B26)</f>
        <v>0</v>
      </c>
      <c r="C19" s="71">
        <f t="shared" ref="C19:F19" si="2">SUM(C20:C26)</f>
        <v>0</v>
      </c>
      <c r="D19" s="71">
        <f t="shared" si="2"/>
        <v>0</v>
      </c>
      <c r="E19" s="71">
        <f t="shared" si="2"/>
        <v>0</v>
      </c>
      <c r="F19" s="71">
        <f t="shared" si="2"/>
        <v>0</v>
      </c>
      <c r="G19" s="71">
        <f>SUM(G20:G26)</f>
        <v>0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/>
    </row>
    <row r="21" spans="1:7" ht="14.25" x14ac:dyDescent="0.45">
      <c r="A21" s="63" t="s">
        <v>375</v>
      </c>
      <c r="B21" s="71"/>
      <c r="C21" s="71"/>
      <c r="D21" s="71"/>
      <c r="E21" s="71"/>
      <c r="F21" s="71"/>
      <c r="G21" s="72"/>
    </row>
    <row r="22" spans="1:7" ht="14.25" x14ac:dyDescent="0.45">
      <c r="A22" s="63" t="s">
        <v>376</v>
      </c>
      <c r="B22" s="71"/>
      <c r="C22" s="71"/>
      <c r="D22" s="71"/>
      <c r="E22" s="71"/>
      <c r="F22" s="71"/>
      <c r="G22" s="72"/>
    </row>
    <row r="23" spans="1:7" x14ac:dyDescent="0.25">
      <c r="A23" s="63" t="s">
        <v>377</v>
      </c>
      <c r="B23" s="71"/>
      <c r="C23" s="71"/>
      <c r="D23" s="71"/>
      <c r="E23" s="71"/>
      <c r="F23" s="71"/>
      <c r="G23" s="72"/>
    </row>
    <row r="24" spans="1:7" x14ac:dyDescent="0.25">
      <c r="A24" s="63" t="s">
        <v>378</v>
      </c>
      <c r="B24" s="71"/>
      <c r="C24" s="71"/>
      <c r="D24" s="71"/>
      <c r="E24" s="71"/>
      <c r="F24" s="71"/>
      <c r="G24" s="72"/>
    </row>
    <row r="25" spans="1:7" x14ac:dyDescent="0.25">
      <c r="A25" s="63" t="s">
        <v>379</v>
      </c>
      <c r="B25" s="71"/>
      <c r="C25" s="71"/>
      <c r="D25" s="71"/>
      <c r="E25" s="71"/>
      <c r="F25" s="71"/>
      <c r="G25" s="72"/>
    </row>
    <row r="26" spans="1:7" ht="14.25" x14ac:dyDescent="0.45">
      <c r="A26" s="63" t="s">
        <v>380</v>
      </c>
      <c r="B26" s="71"/>
      <c r="C26" s="71"/>
      <c r="D26" s="71"/>
      <c r="E26" s="71"/>
      <c r="F26" s="71"/>
      <c r="G26" s="72"/>
    </row>
    <row r="27" spans="1:7" x14ac:dyDescent="0.25">
      <c r="A27" s="53" t="s">
        <v>381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/>
    </row>
    <row r="29" spans="1:7" ht="14.25" x14ac:dyDescent="0.45">
      <c r="A29" s="63" t="s">
        <v>383</v>
      </c>
      <c r="B29" s="71"/>
      <c r="C29" s="71"/>
      <c r="D29" s="71"/>
      <c r="E29" s="71"/>
      <c r="F29" s="71"/>
      <c r="G29" s="72"/>
    </row>
    <row r="30" spans="1:7" x14ac:dyDescent="0.25">
      <c r="A30" s="63" t="s">
        <v>384</v>
      </c>
      <c r="B30" s="71"/>
      <c r="C30" s="71"/>
      <c r="D30" s="71"/>
      <c r="E30" s="71"/>
      <c r="F30" s="71"/>
      <c r="G30" s="72"/>
    </row>
    <row r="31" spans="1:7" x14ac:dyDescent="0.25">
      <c r="A31" s="63" t="s">
        <v>385</v>
      </c>
      <c r="B31" s="71"/>
      <c r="C31" s="71"/>
      <c r="D31" s="71"/>
      <c r="E31" s="71"/>
      <c r="F31" s="71"/>
      <c r="G31" s="72"/>
    </row>
    <row r="32" spans="1:7" ht="14.25" x14ac:dyDescent="0.45">
      <c r="A32" s="63" t="s">
        <v>386</v>
      </c>
      <c r="B32" s="71"/>
      <c r="C32" s="71"/>
      <c r="D32" s="71"/>
      <c r="E32" s="71"/>
      <c r="F32" s="71"/>
      <c r="G32" s="72"/>
    </row>
    <row r="33" spans="1:7" ht="14.25" x14ac:dyDescent="0.45">
      <c r="A33" s="63" t="s">
        <v>387</v>
      </c>
      <c r="B33" s="71"/>
      <c r="C33" s="71"/>
      <c r="D33" s="71"/>
      <c r="E33" s="71"/>
      <c r="F33" s="71"/>
      <c r="G33" s="72"/>
    </row>
    <row r="34" spans="1:7" ht="14.25" x14ac:dyDescent="0.45">
      <c r="A34" s="63" t="s">
        <v>388</v>
      </c>
      <c r="B34" s="71"/>
      <c r="C34" s="71"/>
      <c r="D34" s="71"/>
      <c r="E34" s="71"/>
      <c r="F34" s="71"/>
      <c r="G34" s="72"/>
    </row>
    <row r="35" spans="1:7" x14ac:dyDescent="0.25">
      <c r="A35" s="63" t="s">
        <v>389</v>
      </c>
      <c r="B35" s="71"/>
      <c r="C35" s="71"/>
      <c r="D35" s="71"/>
      <c r="E35" s="71"/>
      <c r="F35" s="71"/>
      <c r="G35" s="72"/>
    </row>
    <row r="36" spans="1:7" x14ac:dyDescent="0.25">
      <c r="A36" s="63" t="s">
        <v>390</v>
      </c>
      <c r="B36" s="71"/>
      <c r="C36" s="71"/>
      <c r="D36" s="71"/>
      <c r="E36" s="71"/>
      <c r="F36" s="71"/>
      <c r="G36" s="72"/>
    </row>
    <row r="37" spans="1:7" ht="28.5" x14ac:dyDescent="0.45">
      <c r="A37" s="64" t="s">
        <v>398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/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/>
    </row>
    <row r="40" spans="1:7" ht="14.25" x14ac:dyDescent="0.45">
      <c r="A40" s="69" t="s">
        <v>393</v>
      </c>
      <c r="B40" s="72"/>
      <c r="C40" s="72"/>
      <c r="D40" s="72"/>
      <c r="E40" s="72"/>
      <c r="F40" s="72"/>
      <c r="G40" s="72"/>
    </row>
    <row r="41" spans="1:7" ht="14.25" x14ac:dyDescent="0.45">
      <c r="A41" s="69" t="s">
        <v>394</v>
      </c>
      <c r="B41" s="72"/>
      <c r="C41" s="72"/>
      <c r="D41" s="72"/>
      <c r="E41" s="72"/>
      <c r="F41" s="72"/>
      <c r="G41" s="72"/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5">SUM(C44,C53,C61,C71)</f>
        <v>0</v>
      </c>
      <c r="D43" s="73">
        <f t="shared" si="5"/>
        <v>0</v>
      </c>
      <c r="E43" s="73">
        <f t="shared" si="5"/>
        <v>0</v>
      </c>
      <c r="F43" s="73">
        <f t="shared" si="5"/>
        <v>0</v>
      </c>
      <c r="G43" s="73">
        <f t="shared" si="5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/>
    </row>
    <row r="46" spans="1:7" x14ac:dyDescent="0.25">
      <c r="A46" s="69" t="s">
        <v>366</v>
      </c>
      <c r="B46" s="72"/>
      <c r="C46" s="72"/>
      <c r="D46" s="72"/>
      <c r="E46" s="72"/>
      <c r="F46" s="72"/>
      <c r="G46" s="72"/>
    </row>
    <row r="47" spans="1:7" x14ac:dyDescent="0.25">
      <c r="A47" s="69" t="s">
        <v>367</v>
      </c>
      <c r="B47" s="72"/>
      <c r="C47" s="72"/>
      <c r="D47" s="72"/>
      <c r="E47" s="72"/>
      <c r="F47" s="72"/>
      <c r="G47" s="72"/>
    </row>
    <row r="48" spans="1:7" x14ac:dyDescent="0.25">
      <c r="A48" s="69" t="s">
        <v>368</v>
      </c>
      <c r="B48" s="72"/>
      <c r="C48" s="72"/>
      <c r="D48" s="72"/>
      <c r="E48" s="72"/>
      <c r="F48" s="72"/>
      <c r="G48" s="72"/>
    </row>
    <row r="49" spans="1:7" x14ac:dyDescent="0.25">
      <c r="A49" s="69" t="s">
        <v>369</v>
      </c>
      <c r="B49" s="72"/>
      <c r="C49" s="72"/>
      <c r="D49" s="72"/>
      <c r="E49" s="72"/>
      <c r="F49" s="72"/>
      <c r="G49" s="72"/>
    </row>
    <row r="50" spans="1:7" x14ac:dyDescent="0.25">
      <c r="A50" s="69" t="s">
        <v>370</v>
      </c>
      <c r="B50" s="72"/>
      <c r="C50" s="72"/>
      <c r="D50" s="72"/>
      <c r="E50" s="72"/>
      <c r="F50" s="72"/>
      <c r="G50" s="72"/>
    </row>
    <row r="51" spans="1:7" x14ac:dyDescent="0.25">
      <c r="A51" s="69" t="s">
        <v>371</v>
      </c>
      <c r="B51" s="72"/>
      <c r="C51" s="72"/>
      <c r="D51" s="72"/>
      <c r="E51" s="72"/>
      <c r="F51" s="72"/>
      <c r="G51" s="72"/>
    </row>
    <row r="52" spans="1:7" x14ac:dyDescent="0.25">
      <c r="A52" s="69" t="s">
        <v>372</v>
      </c>
      <c r="B52" s="72"/>
      <c r="C52" s="72"/>
      <c r="D52" s="72"/>
      <c r="E52" s="72"/>
      <c r="F52" s="72"/>
      <c r="G52" s="72"/>
    </row>
    <row r="53" spans="1:7" x14ac:dyDescent="0.25">
      <c r="A53" s="53" t="s">
        <v>373</v>
      </c>
      <c r="B53" s="71">
        <f>SUM(B54:B60)</f>
        <v>0</v>
      </c>
      <c r="C53" s="71">
        <f t="shared" ref="C53:G53" si="7">SUM(C54:C60)</f>
        <v>0</v>
      </c>
      <c r="D53" s="71">
        <f t="shared" si="7"/>
        <v>0</v>
      </c>
      <c r="E53" s="71">
        <f t="shared" si="7"/>
        <v>0</v>
      </c>
      <c r="F53" s="71">
        <f t="shared" si="7"/>
        <v>0</v>
      </c>
      <c r="G53" s="71">
        <f t="shared" si="7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/>
    </row>
    <row r="55" spans="1:7" x14ac:dyDescent="0.25">
      <c r="A55" s="69" t="s">
        <v>375</v>
      </c>
      <c r="B55" s="71"/>
      <c r="C55" s="71"/>
      <c r="D55" s="71"/>
      <c r="E55" s="71"/>
      <c r="F55" s="71"/>
      <c r="G55" s="72"/>
    </row>
    <row r="56" spans="1:7" x14ac:dyDescent="0.25">
      <c r="A56" s="69" t="s">
        <v>376</v>
      </c>
      <c r="B56" s="71"/>
      <c r="C56" s="71"/>
      <c r="D56" s="71"/>
      <c r="E56" s="71"/>
      <c r="F56" s="71"/>
      <c r="G56" s="72"/>
    </row>
    <row r="57" spans="1:7" x14ac:dyDescent="0.25">
      <c r="A57" s="48" t="s">
        <v>377</v>
      </c>
      <c r="B57" s="71"/>
      <c r="C57" s="71"/>
      <c r="D57" s="71"/>
      <c r="E57" s="71"/>
      <c r="F57" s="71"/>
      <c r="G57" s="72"/>
    </row>
    <row r="58" spans="1:7" x14ac:dyDescent="0.25">
      <c r="A58" s="69" t="s">
        <v>378</v>
      </c>
      <c r="B58" s="71"/>
      <c r="C58" s="71"/>
      <c r="D58" s="71"/>
      <c r="E58" s="71"/>
      <c r="F58" s="71"/>
      <c r="G58" s="72"/>
    </row>
    <row r="59" spans="1:7" x14ac:dyDescent="0.25">
      <c r="A59" s="69" t="s">
        <v>379</v>
      </c>
      <c r="B59" s="71"/>
      <c r="C59" s="71"/>
      <c r="D59" s="71"/>
      <c r="E59" s="71"/>
      <c r="F59" s="71"/>
      <c r="G59" s="72"/>
    </row>
    <row r="60" spans="1:7" x14ac:dyDescent="0.25">
      <c r="A60" s="69" t="s">
        <v>380</v>
      </c>
      <c r="B60" s="71"/>
      <c r="C60" s="71"/>
      <c r="D60" s="71"/>
      <c r="E60" s="71"/>
      <c r="F60" s="71"/>
      <c r="G60" s="72"/>
    </row>
    <row r="61" spans="1:7" x14ac:dyDescent="0.25">
      <c r="A61" s="53" t="s">
        <v>381</v>
      </c>
      <c r="B61" s="71">
        <f>SUM(B62:B70)</f>
        <v>0</v>
      </c>
      <c r="C61" s="71">
        <f t="shared" ref="C61:G61" si="8">SUM(C62:C70)</f>
        <v>0</v>
      </c>
      <c r="D61" s="71">
        <f t="shared" si="8"/>
        <v>0</v>
      </c>
      <c r="E61" s="71">
        <f t="shared" si="8"/>
        <v>0</v>
      </c>
      <c r="F61" s="71">
        <f t="shared" si="8"/>
        <v>0</v>
      </c>
      <c r="G61" s="71">
        <f t="shared" si="8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9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9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9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9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9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9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9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9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0">SUM(C72:C75)</f>
        <v>0</v>
      </c>
      <c r="D71" s="74">
        <f t="shared" si="10"/>
        <v>0</v>
      </c>
      <c r="E71" s="74">
        <f t="shared" si="10"/>
        <v>0</v>
      </c>
      <c r="F71" s="74">
        <f t="shared" si="10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1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1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1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0</v>
      </c>
      <c r="C77" s="73">
        <f t="shared" ref="C77:F77" si="12">C43+C9</f>
        <v>0</v>
      </c>
      <c r="D77" s="73">
        <f t="shared" si="12"/>
        <v>0</v>
      </c>
      <c r="E77" s="73">
        <f t="shared" si="12"/>
        <v>0</v>
      </c>
      <c r="F77" s="73">
        <f t="shared" si="12"/>
        <v>0</v>
      </c>
      <c r="G77" s="73">
        <f>G43+G9</f>
        <v>0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0</v>
      </c>
      <c r="Q2" s="18">
        <f>'Formato 6 c)'!C9</f>
        <v>0</v>
      </c>
      <c r="R2" s="18">
        <f>'Formato 6 c)'!D9</f>
        <v>0</v>
      </c>
      <c r="S2" s="18">
        <f>'Formato 6 c)'!E9</f>
        <v>0</v>
      </c>
      <c r="T2" s="18">
        <f>'Formato 6 c)'!F9</f>
        <v>0</v>
      </c>
      <c r="U2" s="18">
        <f>'Formato 6 c)'!G9</f>
        <v>0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ht="14.25" x14ac:dyDescent="0.4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ht="14.25" x14ac:dyDescent="0.4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ht="14.25" x14ac:dyDescent="0.4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ht="14.25" x14ac:dyDescent="0.4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0</v>
      </c>
      <c r="Q68" s="18">
        <f>'Formato 6 c)'!C77</f>
        <v>0</v>
      </c>
      <c r="R68" s="18">
        <f>'Formato 6 c)'!D77</f>
        <v>0</v>
      </c>
      <c r="S68" s="18">
        <f>'Formato 6 c)'!E77</f>
        <v>0</v>
      </c>
      <c r="T68" s="18">
        <f>'Formato 6 c)'!F77</f>
        <v>0</v>
      </c>
      <c r="U68" s="18">
        <f>'Formato 6 c)'!G77</f>
        <v>0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Municipal para el Desarrollo Integral de la Familia de Santa Catarina, Gobierno del Estado de Guanajuato</v>
      </c>
    </row>
    <row r="7" spans="2:3" ht="14.25" x14ac:dyDescent="0.45">
      <c r="C7" t="str">
        <f>CONCATENATE(ENTE_PUBLICO," (a)")</f>
        <v>Sistema Municipal para el Desarrollo Integral de la Familia de Santa Catarina,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1161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Santa Catarina, Gobierno del Estado de Guanajuato</v>
      </c>
    </row>
    <row r="12" spans="2:3" x14ac:dyDescent="0.25">
      <c r="B12" t="s">
        <v>794</v>
      </c>
      <c r="C12" s="24">
        <v>2022</v>
      </c>
    </row>
    <row r="14" spans="2:3" ht="14.25" x14ac:dyDescent="0.45">
      <c r="B14" t="s">
        <v>793</v>
      </c>
      <c r="C14" s="24" t="s">
        <v>3302</v>
      </c>
    </row>
    <row r="15" spans="2:3" ht="14.25" x14ac:dyDescent="0.45">
      <c r="C15" s="24">
        <v>4</v>
      </c>
    </row>
    <row r="16" spans="2:3" ht="14.25" x14ac:dyDescent="0.45">
      <c r="C16" s="24" t="s">
        <v>3303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2022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2022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2022 (m = g – l)</v>
      </c>
    </row>
    <row r="20" spans="4:9" ht="57" x14ac:dyDescent="0.45">
      <c r="D20" s="21" t="str">
        <f>CONCATENATE(ANIO_INFORME, " (d)")</f>
        <v>2022 (d)</v>
      </c>
      <c r="E20" s="22" t="str">
        <f>CONCATENATE("31 de diciembre de ",ANIO_INFORME-1, " (e)")</f>
        <v>31 de diciembre de 2021 (e)</v>
      </c>
      <c r="F20" s="31" t="str">
        <f>CONCATENATE("Saldo al 31 de diciembre de ",ANIO_INFORME-1, " (d)")</f>
        <v>Saldo al 31 de diciembre de 2021 (d)</v>
      </c>
    </row>
    <row r="23" spans="4:9" ht="14.25" x14ac:dyDescent="0.45">
      <c r="D23" s="33">
        <f>ANIO_INFORME + 1</f>
        <v>2023</v>
      </c>
      <c r="E23" s="34" t="str">
        <f>CONCATENATE(ANIO_INFORME + 2, " (d)")</f>
        <v>2024 (d)</v>
      </c>
      <c r="F23" s="34" t="str">
        <f>CONCATENATE(ANIO_INFORME + 3, " (d)")</f>
        <v>2025 (d)</v>
      </c>
      <c r="G23" s="34" t="str">
        <f>CONCATENATE(ANIO_INFORME + 4, " (d)")</f>
        <v>2026 (d)</v>
      </c>
      <c r="H23" s="34" t="str">
        <f>CONCATENATE(ANIO_INFORME + 5, " (d)")</f>
        <v>2027 (d)</v>
      </c>
      <c r="I23" s="34" t="str">
        <f>CONCATENATE(ANIO_INFORME + 6, " (d)")</f>
        <v>2028 (d)</v>
      </c>
    </row>
    <row r="25" spans="4:9" x14ac:dyDescent="0.25">
      <c r="D25" s="35" t="str">
        <f>CONCATENATE(ANIO_INFORME - 5, " ",CHAR(185)," (c)")</f>
        <v>2017 ¹ (c)</v>
      </c>
      <c r="E25" s="35" t="str">
        <f>CONCATENATE(ANIO_INFORME - 4, " ",CHAR(185)," (c)")</f>
        <v>2018 ¹ (c)</v>
      </c>
      <c r="F25" s="35" t="str">
        <f>CONCATENATE(ANIO_INFORME - 3, " ",CHAR(185)," (c)")</f>
        <v>2019 ¹ (c)</v>
      </c>
      <c r="G25" s="35" t="str">
        <f>CONCATENATE(ANIO_INFORME - 2, " ",CHAR(185)," (c)")</f>
        <v>2020 ¹ (c)</v>
      </c>
      <c r="H25" s="35" t="str">
        <f>CONCATENATE(ANIO_INFORME - 1, " ",CHAR(185)," (c)")</f>
        <v>2021 ¹ (c)</v>
      </c>
      <c r="I25" s="33">
        <f>ANIO_INFORME</f>
        <v>2022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B29" sqref="B29:G3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80" t="s">
        <v>3287</v>
      </c>
      <c r="B1" s="179"/>
      <c r="C1" s="179"/>
      <c r="D1" s="179"/>
      <c r="E1" s="179"/>
      <c r="F1" s="179"/>
      <c r="G1" s="179"/>
    </row>
    <row r="2" spans="1:7" ht="14.25" x14ac:dyDescent="0.45">
      <c r="A2" s="161" t="str">
        <f>ENTE_PUBLICO_A</f>
        <v>Sistema Municipal para el Desarrollo Integral de la Familia de Santa Catarina, Gobierno del Estado de Guanajuato (a)</v>
      </c>
      <c r="B2" s="162"/>
      <c r="C2" s="162"/>
      <c r="D2" s="162"/>
      <c r="E2" s="162"/>
      <c r="F2" s="162"/>
      <c r="G2" s="163"/>
    </row>
    <row r="3" spans="1:7" x14ac:dyDescent="0.25">
      <c r="A3" s="167" t="s">
        <v>277</v>
      </c>
      <c r="B3" s="168"/>
      <c r="C3" s="168"/>
      <c r="D3" s="168"/>
      <c r="E3" s="168"/>
      <c r="F3" s="168"/>
      <c r="G3" s="169"/>
    </row>
    <row r="4" spans="1:7" x14ac:dyDescent="0.25">
      <c r="A4" s="167" t="s">
        <v>399</v>
      </c>
      <c r="B4" s="168"/>
      <c r="C4" s="168"/>
      <c r="D4" s="168"/>
      <c r="E4" s="168"/>
      <c r="F4" s="168"/>
      <c r="G4" s="169"/>
    </row>
    <row r="5" spans="1:7" ht="14.25" x14ac:dyDescent="0.45">
      <c r="A5" s="167" t="str">
        <f>TRIMESTRE</f>
        <v>Del 1 de enero al 31 de diciembre de 2022 (b)</v>
      </c>
      <c r="B5" s="168"/>
      <c r="C5" s="168"/>
      <c r="D5" s="168"/>
      <c r="E5" s="168"/>
      <c r="F5" s="168"/>
      <c r="G5" s="169"/>
    </row>
    <row r="6" spans="1:7" ht="14.25" x14ac:dyDescent="0.45">
      <c r="A6" s="170" t="s">
        <v>118</v>
      </c>
      <c r="B6" s="171"/>
      <c r="C6" s="171"/>
      <c r="D6" s="171"/>
      <c r="E6" s="171"/>
      <c r="F6" s="171"/>
      <c r="G6" s="172"/>
    </row>
    <row r="7" spans="1:7" x14ac:dyDescent="0.25">
      <c r="A7" s="176" t="s">
        <v>361</v>
      </c>
      <c r="B7" s="181" t="s">
        <v>279</v>
      </c>
      <c r="C7" s="181"/>
      <c r="D7" s="181"/>
      <c r="E7" s="181"/>
      <c r="F7" s="181"/>
      <c r="G7" s="181" t="s">
        <v>280</v>
      </c>
    </row>
    <row r="8" spans="1:7" ht="29.25" customHeight="1" x14ac:dyDescent="0.25">
      <c r="A8" s="177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8"/>
    </row>
    <row r="9" spans="1:7" ht="14.25" x14ac:dyDescent="0.45">
      <c r="A9" s="52" t="s">
        <v>400</v>
      </c>
      <c r="B9" s="66">
        <f>SUM(B10,B11,B12,B15,B16,B19)</f>
        <v>0</v>
      </c>
      <c r="C9" s="66">
        <f t="shared" ref="C9:F9" si="0">SUM(C10,C11,C12,C15,C16,C19)</f>
        <v>0</v>
      </c>
      <c r="D9" s="66">
        <f t="shared" si="0"/>
        <v>0</v>
      </c>
      <c r="E9" s="66">
        <f t="shared" si="0"/>
        <v>0</v>
      </c>
      <c r="F9" s="66">
        <f t="shared" si="0"/>
        <v>0</v>
      </c>
      <c r="G9" s="66">
        <f>SUM(G10,G11,G12,G15,G16,G19)</f>
        <v>0</v>
      </c>
    </row>
    <row r="10" spans="1:7" ht="14.25" x14ac:dyDescent="0.45">
      <c r="A10" s="53" t="s">
        <v>401</v>
      </c>
      <c r="B10" s="67"/>
      <c r="C10" s="67"/>
      <c r="D10" s="67"/>
      <c r="E10" s="67"/>
      <c r="F10" s="67"/>
      <c r="G10" s="67"/>
    </row>
    <row r="11" spans="1:7" ht="14.25" x14ac:dyDescent="0.45">
      <c r="A11" s="53" t="s">
        <v>402</v>
      </c>
      <c r="B11" s="67"/>
      <c r="C11" s="67"/>
      <c r="D11" s="67"/>
      <c r="E11" s="67"/>
      <c r="F11" s="67"/>
      <c r="G11" s="67"/>
    </row>
    <row r="12" spans="1:7" ht="14.25" x14ac:dyDescent="0.45">
      <c r="A12" s="53" t="s">
        <v>403</v>
      </c>
      <c r="B12" s="67"/>
      <c r="C12" s="67"/>
      <c r="D12" s="67"/>
      <c r="E12" s="67"/>
      <c r="F12" s="67"/>
      <c r="G12" s="67"/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/>
    </row>
    <row r="14" spans="1:7" x14ac:dyDescent="0.25">
      <c r="A14" s="63" t="s">
        <v>405</v>
      </c>
      <c r="B14" s="67"/>
      <c r="C14" s="67"/>
      <c r="D14" s="67"/>
      <c r="E14" s="67"/>
      <c r="F14" s="67"/>
      <c r="G14" s="67"/>
    </row>
    <row r="15" spans="1:7" x14ac:dyDescent="0.25">
      <c r="A15" s="53" t="s">
        <v>406</v>
      </c>
      <c r="B15" s="67"/>
      <c r="C15" s="67"/>
      <c r="D15" s="67"/>
      <c r="E15" s="67"/>
      <c r="F15" s="67"/>
      <c r="G15" s="67"/>
    </row>
    <row r="16" spans="1:7" x14ac:dyDescent="0.25">
      <c r="A16" s="64" t="s">
        <v>407</v>
      </c>
      <c r="B16" s="67">
        <f>B17+B18</f>
        <v>0</v>
      </c>
      <c r="C16" s="67">
        <f t="shared" ref="C16:G16" si="1">C17+C18</f>
        <v>0</v>
      </c>
      <c r="D16" s="67">
        <f t="shared" si="1"/>
        <v>0</v>
      </c>
      <c r="E16" s="67">
        <f t="shared" si="1"/>
        <v>0</v>
      </c>
      <c r="F16" s="67">
        <f t="shared" si="1"/>
        <v>0</v>
      </c>
      <c r="G16" s="67">
        <f t="shared" si="1"/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/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/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/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2">SUM(C22,C23,C24,C27,C28,C31)</f>
        <v>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/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/>
    </row>
    <row r="24" spans="1:7" s="24" customFormat="1" ht="14.25" x14ac:dyDescent="0.45">
      <c r="A24" s="53" t="s">
        <v>403</v>
      </c>
      <c r="B24" s="67"/>
      <c r="C24" s="67"/>
      <c r="D24" s="67"/>
      <c r="E24" s="67"/>
      <c r="F24" s="67"/>
      <c r="G24" s="67"/>
    </row>
    <row r="25" spans="1:7" s="24" customFormat="1" ht="14.25" x14ac:dyDescent="0.45">
      <c r="A25" s="63" t="s">
        <v>404</v>
      </c>
      <c r="B25" s="67"/>
      <c r="C25" s="67"/>
      <c r="D25" s="67"/>
      <c r="E25" s="67"/>
      <c r="F25" s="67"/>
      <c r="G25" s="67"/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/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/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3">C29+C30</f>
        <v>0</v>
      </c>
      <c r="D28" s="67">
        <f t="shared" si="3"/>
        <v>0</v>
      </c>
      <c r="E28" s="67">
        <f t="shared" si="3"/>
        <v>0</v>
      </c>
      <c r="F28" s="67">
        <f t="shared" si="3"/>
        <v>0</v>
      </c>
      <c r="G28" s="67">
        <f t="shared" si="3"/>
        <v>0</v>
      </c>
    </row>
    <row r="29" spans="1:7" s="24" customFormat="1" ht="14.25" x14ac:dyDescent="0.45">
      <c r="A29" s="63" t="s">
        <v>408</v>
      </c>
      <c r="B29" s="67"/>
      <c r="C29" s="67"/>
      <c r="D29" s="67"/>
      <c r="E29" s="67"/>
      <c r="F29" s="67"/>
      <c r="G29" s="67"/>
    </row>
    <row r="30" spans="1:7" s="24" customFormat="1" ht="14.25" x14ac:dyDescent="0.45">
      <c r="A30" s="63" t="s">
        <v>409</v>
      </c>
      <c r="B30" s="67"/>
      <c r="C30" s="67"/>
      <c r="D30" s="67"/>
      <c r="E30" s="67"/>
      <c r="F30" s="67"/>
      <c r="G30" s="67"/>
    </row>
    <row r="31" spans="1:7" s="24" customFormat="1" ht="14.25" x14ac:dyDescent="0.45">
      <c r="A31" s="53" t="s">
        <v>410</v>
      </c>
      <c r="B31" s="67"/>
      <c r="C31" s="67"/>
      <c r="D31" s="67"/>
      <c r="E31" s="67"/>
      <c r="F31" s="67"/>
      <c r="G31" s="67"/>
    </row>
    <row r="32" spans="1:7" ht="14.25" x14ac:dyDescent="0.45">
      <c r="A32" s="54"/>
      <c r="B32" s="68"/>
      <c r="C32" s="68"/>
      <c r="D32" s="68"/>
      <c r="E32" s="68"/>
      <c r="F32" s="68"/>
      <c r="G32" s="68"/>
    </row>
    <row r="33" spans="1:7" ht="14.25" x14ac:dyDescent="0.45">
      <c r="A33" s="55" t="s">
        <v>412</v>
      </c>
      <c r="B33" s="66">
        <f>B21+B9</f>
        <v>0</v>
      </c>
      <c r="C33" s="66">
        <f t="shared" ref="C33:G33" si="4">C21+C9</f>
        <v>0</v>
      </c>
      <c r="D33" s="66">
        <f t="shared" si="4"/>
        <v>0</v>
      </c>
      <c r="E33" s="66">
        <f t="shared" si="4"/>
        <v>0</v>
      </c>
      <c r="F33" s="66">
        <f t="shared" si="4"/>
        <v>0</v>
      </c>
      <c r="G33" s="66">
        <f t="shared" si="4"/>
        <v>0</v>
      </c>
    </row>
    <row r="34" spans="1:7" ht="14.25" x14ac:dyDescent="0.4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0</v>
      </c>
      <c r="Q2" s="18">
        <f>'Formato 6 d)'!C9</f>
        <v>0</v>
      </c>
      <c r="R2" s="18">
        <f>'Formato 6 d)'!D9</f>
        <v>0</v>
      </c>
      <c r="S2" s="18">
        <f>'Formato 6 d)'!E9</f>
        <v>0</v>
      </c>
      <c r="T2" s="18">
        <f>'Formato 6 d)'!F9</f>
        <v>0</v>
      </c>
      <c r="U2" s="18">
        <f>'Formato 6 d)'!G9</f>
        <v>0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0</v>
      </c>
      <c r="Q3" s="18">
        <f>'Formato 6 d)'!C10</f>
        <v>0</v>
      </c>
      <c r="R3" s="18">
        <f>'Formato 6 d)'!D10</f>
        <v>0</v>
      </c>
      <c r="S3" s="18">
        <f>'Formato 6 d)'!E10</f>
        <v>0</v>
      </c>
      <c r="T3" s="18">
        <f>'Formato 6 d)'!F10</f>
        <v>0</v>
      </c>
      <c r="U3" s="18">
        <f>'Formato 6 d)'!G10</f>
        <v>0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0</v>
      </c>
      <c r="Q24" s="18">
        <f>'Formato 6 d)'!C33</f>
        <v>0</v>
      </c>
      <c r="R24" s="18">
        <f>'Formato 6 d)'!D33</f>
        <v>0</v>
      </c>
      <c r="S24" s="18">
        <f>'Formato 6 d)'!E33</f>
        <v>0</v>
      </c>
      <c r="T24" s="18">
        <f>'Formato 6 d)'!F33</f>
        <v>0</v>
      </c>
      <c r="U24" s="18">
        <f>'Formato 6 d)'!G33</f>
        <v>0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B35" sqref="B35:G3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9" t="s">
        <v>413</v>
      </c>
      <c r="B1" s="179"/>
      <c r="C1" s="179"/>
      <c r="D1" s="179"/>
      <c r="E1" s="179"/>
      <c r="F1" s="179"/>
      <c r="G1" s="179"/>
    </row>
    <row r="2" spans="1:7" ht="14.25" x14ac:dyDescent="0.45">
      <c r="A2" s="161" t="str">
        <f>ENTIDAD</f>
        <v>Municipio de Santa Catarina, Gobierno del Estado de Guanajuato</v>
      </c>
      <c r="B2" s="162"/>
      <c r="C2" s="162"/>
      <c r="D2" s="162"/>
      <c r="E2" s="162"/>
      <c r="F2" s="162"/>
      <c r="G2" s="163"/>
    </row>
    <row r="3" spans="1:7" ht="14.25" x14ac:dyDescent="0.45">
      <c r="A3" s="164" t="s">
        <v>414</v>
      </c>
      <c r="B3" s="165"/>
      <c r="C3" s="165"/>
      <c r="D3" s="165"/>
      <c r="E3" s="165"/>
      <c r="F3" s="165"/>
      <c r="G3" s="166"/>
    </row>
    <row r="4" spans="1:7" ht="14.25" x14ac:dyDescent="0.45">
      <c r="A4" s="164" t="s">
        <v>118</v>
      </c>
      <c r="B4" s="165"/>
      <c r="C4" s="165"/>
      <c r="D4" s="165"/>
      <c r="E4" s="165"/>
      <c r="F4" s="165"/>
      <c r="G4" s="166"/>
    </row>
    <row r="5" spans="1:7" ht="14.25" x14ac:dyDescent="0.45">
      <c r="A5" s="164" t="s">
        <v>415</v>
      </c>
      <c r="B5" s="165"/>
      <c r="C5" s="165"/>
      <c r="D5" s="165"/>
      <c r="E5" s="165"/>
      <c r="F5" s="165"/>
      <c r="G5" s="166"/>
    </row>
    <row r="6" spans="1:7" x14ac:dyDescent="0.25">
      <c r="A6" s="176" t="s">
        <v>3288</v>
      </c>
      <c r="B6" s="51">
        <f>ANIO1P</f>
        <v>2023</v>
      </c>
      <c r="C6" s="189" t="str">
        <f>ANIO2P</f>
        <v>2024 (d)</v>
      </c>
      <c r="D6" s="189" t="str">
        <f>ANIO3P</f>
        <v>2025 (d)</v>
      </c>
      <c r="E6" s="189" t="str">
        <f>ANIO4P</f>
        <v>2026 (d)</v>
      </c>
      <c r="F6" s="189" t="str">
        <f>ANIO5P</f>
        <v>2027 (d)</v>
      </c>
      <c r="G6" s="189" t="str">
        <f>ANIO6P</f>
        <v>2028 (d)</v>
      </c>
    </row>
    <row r="7" spans="1:7" ht="48" customHeight="1" x14ac:dyDescent="0.25">
      <c r="A7" s="177"/>
      <c r="B7" s="88" t="s">
        <v>3291</v>
      </c>
      <c r="C7" s="190"/>
      <c r="D7" s="190"/>
      <c r="E7" s="190"/>
      <c r="F7" s="190"/>
      <c r="G7" s="190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/>
      <c r="C9" s="60"/>
      <c r="D9" s="60"/>
      <c r="E9" s="60"/>
      <c r="F9" s="60"/>
      <c r="G9" s="60"/>
    </row>
    <row r="10" spans="1:7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7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416</v>
      </c>
      <c r="B12" s="60"/>
      <c r="C12" s="60"/>
      <c r="D12" s="60"/>
      <c r="E12" s="60"/>
      <c r="F12" s="60"/>
      <c r="G12" s="60"/>
    </row>
    <row r="13" spans="1:7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7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7" ht="14.25" x14ac:dyDescent="0.45">
      <c r="A15" s="53" t="s">
        <v>417</v>
      </c>
      <c r="B15" s="60"/>
      <c r="C15" s="60"/>
      <c r="D15" s="60"/>
      <c r="E15" s="60"/>
      <c r="F15" s="60"/>
      <c r="G15" s="60"/>
    </row>
    <row r="16" spans="1:7" ht="14.25" x14ac:dyDescent="0.4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240</v>
      </c>
      <c r="B18" s="60"/>
      <c r="C18" s="60"/>
      <c r="D18" s="60"/>
      <c r="E18" s="60"/>
      <c r="F18" s="60"/>
      <c r="G18" s="60"/>
    </row>
    <row r="19" spans="1:7" ht="14.25" x14ac:dyDescent="0.4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/>
      <c r="C23" s="60"/>
      <c r="D23" s="60"/>
      <c r="E23" s="60"/>
      <c r="F23" s="60"/>
      <c r="G23" s="60"/>
    </row>
    <row r="24" spans="1:7" ht="14.25" x14ac:dyDescent="0.45">
      <c r="A24" s="53" t="s">
        <v>424</v>
      </c>
      <c r="B24" s="60"/>
      <c r="C24" s="60"/>
      <c r="D24" s="60"/>
      <c r="E24" s="60"/>
      <c r="F24" s="60"/>
      <c r="G24" s="60"/>
    </row>
    <row r="25" spans="1:7" ht="14.25" x14ac:dyDescent="0.45">
      <c r="A25" s="53" t="s">
        <v>425</v>
      </c>
      <c r="B25" s="60"/>
      <c r="C25" s="60"/>
      <c r="D25" s="60"/>
      <c r="E25" s="60"/>
      <c r="F25" s="60"/>
      <c r="G25" s="60"/>
    </row>
    <row r="26" spans="1:7" ht="14.25" x14ac:dyDescent="0.45">
      <c r="A26" s="56" t="s">
        <v>265</v>
      </c>
      <c r="B26" s="60"/>
      <c r="C26" s="60"/>
      <c r="D26" s="60"/>
      <c r="E26" s="60"/>
      <c r="F26" s="60"/>
      <c r="G26" s="60"/>
    </row>
    <row r="27" spans="1:7" ht="14.25" x14ac:dyDescent="0.45">
      <c r="A27" s="53" t="s">
        <v>266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ht="14.25" x14ac:dyDescent="0.45">
      <c r="A30" s="53" t="s">
        <v>269</v>
      </c>
      <c r="B30" s="60"/>
      <c r="C30" s="60"/>
      <c r="D30" s="60"/>
      <c r="E30" s="60"/>
      <c r="F30" s="60"/>
      <c r="G30" s="60"/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28.5" x14ac:dyDescent="0.45">
      <c r="A36" s="57" t="s">
        <v>273</v>
      </c>
      <c r="B36" s="60"/>
      <c r="C36" s="60"/>
      <c r="D36" s="60"/>
      <c r="E36" s="60"/>
      <c r="F36" s="60"/>
      <c r="G36" s="60"/>
    </row>
    <row r="37" spans="1:7" ht="14.25" x14ac:dyDescent="0.4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ht="14.25" x14ac:dyDescent="0.4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20" sqref="B20:G2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9" t="s">
        <v>451</v>
      </c>
      <c r="B1" s="179"/>
      <c r="C1" s="179"/>
      <c r="D1" s="179"/>
      <c r="E1" s="179"/>
      <c r="F1" s="179"/>
      <c r="G1" s="179"/>
    </row>
    <row r="2" spans="1:7" customFormat="1" ht="14.25" x14ac:dyDescent="0.45">
      <c r="A2" s="161" t="str">
        <f>ENTIDAD</f>
        <v>Municipio de Santa Catarina, Gobierno del Estado de Guanajuato</v>
      </c>
      <c r="B2" s="162"/>
      <c r="C2" s="162"/>
      <c r="D2" s="162"/>
      <c r="E2" s="162"/>
      <c r="F2" s="162"/>
      <c r="G2" s="163"/>
    </row>
    <row r="3" spans="1:7" customFormat="1" ht="14.25" x14ac:dyDescent="0.45">
      <c r="A3" s="164" t="s">
        <v>452</v>
      </c>
      <c r="B3" s="165"/>
      <c r="C3" s="165"/>
      <c r="D3" s="165"/>
      <c r="E3" s="165"/>
      <c r="F3" s="165"/>
      <c r="G3" s="166"/>
    </row>
    <row r="4" spans="1:7" customFormat="1" ht="14.25" x14ac:dyDescent="0.45">
      <c r="A4" s="164" t="s">
        <v>118</v>
      </c>
      <c r="B4" s="165"/>
      <c r="C4" s="165"/>
      <c r="D4" s="165"/>
      <c r="E4" s="165"/>
      <c r="F4" s="165"/>
      <c r="G4" s="166"/>
    </row>
    <row r="5" spans="1:7" customFormat="1" ht="14.25" x14ac:dyDescent="0.45">
      <c r="A5" s="164" t="s">
        <v>415</v>
      </c>
      <c r="B5" s="165"/>
      <c r="C5" s="165"/>
      <c r="D5" s="165"/>
      <c r="E5" s="165"/>
      <c r="F5" s="165"/>
      <c r="G5" s="166"/>
    </row>
    <row r="6" spans="1:7" customFormat="1" x14ac:dyDescent="0.25">
      <c r="A6" s="191" t="s">
        <v>3142</v>
      </c>
      <c r="B6" s="51">
        <f>ANIO1P</f>
        <v>2023</v>
      </c>
      <c r="C6" s="189" t="str">
        <f>ANIO2P</f>
        <v>2024 (d)</v>
      </c>
      <c r="D6" s="189" t="str">
        <f>ANIO3P</f>
        <v>2025 (d)</v>
      </c>
      <c r="E6" s="189" t="str">
        <f>ANIO4P</f>
        <v>2026 (d)</v>
      </c>
      <c r="F6" s="189" t="str">
        <f>ANIO5P</f>
        <v>2027 (d)</v>
      </c>
      <c r="G6" s="189" t="str">
        <f>ANIO6P</f>
        <v>2028 (d)</v>
      </c>
    </row>
    <row r="7" spans="1:7" customFormat="1" ht="48" customHeight="1" x14ac:dyDescent="0.25">
      <c r="A7" s="192"/>
      <c r="B7" s="88" t="s">
        <v>3291</v>
      </c>
      <c r="C7" s="190"/>
      <c r="D7" s="190"/>
      <c r="E7" s="190"/>
      <c r="F7" s="190"/>
      <c r="G7" s="190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/>
      <c r="C9" s="60"/>
      <c r="D9" s="60"/>
      <c r="E9" s="60"/>
      <c r="F9" s="60"/>
      <c r="G9" s="60"/>
    </row>
    <row r="10" spans="1:7" x14ac:dyDescent="0.25">
      <c r="A10" s="53" t="s">
        <v>455</v>
      </c>
      <c r="B10" s="60"/>
      <c r="C10" s="60"/>
      <c r="D10" s="60"/>
      <c r="E10" s="60"/>
      <c r="F10" s="60"/>
      <c r="G10" s="60"/>
    </row>
    <row r="11" spans="1:7" x14ac:dyDescent="0.25">
      <c r="A11" s="53" t="s">
        <v>456</v>
      </c>
      <c r="B11" s="60"/>
      <c r="C11" s="60"/>
      <c r="D11" s="60"/>
      <c r="E11" s="60"/>
      <c r="F11" s="60"/>
      <c r="G11" s="60"/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ht="14.25" x14ac:dyDescent="0.4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B34" sqref="B34:G35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9" t="s">
        <v>466</v>
      </c>
      <c r="B1" s="179"/>
      <c r="C1" s="179"/>
      <c r="D1" s="179"/>
      <c r="E1" s="179"/>
      <c r="F1" s="179"/>
      <c r="G1" s="179"/>
    </row>
    <row r="2" spans="1:7" ht="14.25" x14ac:dyDescent="0.45">
      <c r="A2" s="161" t="str">
        <f>ENTIDAD</f>
        <v>Municipio de Santa Catarina, Gobierno del Estado de Guanajuato</v>
      </c>
      <c r="B2" s="162"/>
      <c r="C2" s="162"/>
      <c r="D2" s="162"/>
      <c r="E2" s="162"/>
      <c r="F2" s="162"/>
      <c r="G2" s="163"/>
    </row>
    <row r="3" spans="1:7" ht="14.25" x14ac:dyDescent="0.45">
      <c r="A3" s="164" t="s">
        <v>467</v>
      </c>
      <c r="B3" s="165"/>
      <c r="C3" s="165"/>
      <c r="D3" s="165"/>
      <c r="E3" s="165"/>
      <c r="F3" s="165"/>
      <c r="G3" s="166"/>
    </row>
    <row r="4" spans="1:7" ht="14.25" x14ac:dyDescent="0.45">
      <c r="A4" s="170" t="s">
        <v>118</v>
      </c>
      <c r="B4" s="171"/>
      <c r="C4" s="171"/>
      <c r="D4" s="171"/>
      <c r="E4" s="171"/>
      <c r="F4" s="171"/>
      <c r="G4" s="172"/>
    </row>
    <row r="5" spans="1:7" x14ac:dyDescent="0.25">
      <c r="A5" s="196" t="s">
        <v>3288</v>
      </c>
      <c r="B5" s="194" t="str">
        <f>ANIO5R</f>
        <v>2017 ¹ (c)</v>
      </c>
      <c r="C5" s="194" t="str">
        <f>ANIO4R</f>
        <v>2018 ¹ (c)</v>
      </c>
      <c r="D5" s="194" t="str">
        <f>ANIO3R</f>
        <v>2019 ¹ (c)</v>
      </c>
      <c r="E5" s="194" t="str">
        <f>ANIO2R</f>
        <v>2020 ¹ (c)</v>
      </c>
      <c r="F5" s="194" t="str">
        <f>ANIO1R</f>
        <v>2021 ¹ (c)</v>
      </c>
      <c r="G5" s="51">
        <f>ANIO_INFORME</f>
        <v>2022</v>
      </c>
    </row>
    <row r="6" spans="1:7" ht="32.1" customHeight="1" x14ac:dyDescent="0.25">
      <c r="A6" s="197"/>
      <c r="B6" s="195"/>
      <c r="C6" s="195"/>
      <c r="D6" s="195"/>
      <c r="E6" s="195"/>
      <c r="F6" s="195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/>
      <c r="C17" s="60"/>
      <c r="D17" s="60"/>
      <c r="E17" s="60"/>
      <c r="F17" s="60"/>
      <c r="G17" s="60"/>
    </row>
    <row r="18" spans="1:7" x14ac:dyDescent="0.25">
      <c r="A18" s="53" t="s">
        <v>478</v>
      </c>
      <c r="B18" s="60"/>
      <c r="C18" s="60"/>
      <c r="D18" s="60"/>
      <c r="E18" s="60"/>
      <c r="F18" s="60"/>
      <c r="G18" s="60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ht="14.25" x14ac:dyDescent="0.45">
      <c r="A29" s="53" t="s">
        <v>269</v>
      </c>
      <c r="B29" s="60"/>
      <c r="C29" s="60"/>
      <c r="D29" s="60"/>
      <c r="E29" s="60"/>
      <c r="F29" s="60"/>
      <c r="G29" s="60"/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14.25" x14ac:dyDescent="0.45">
      <c r="A35" s="57" t="s">
        <v>488</v>
      </c>
      <c r="B35" s="60"/>
      <c r="C35" s="60"/>
      <c r="D35" s="60"/>
      <c r="E35" s="60"/>
      <c r="F35" s="60"/>
      <c r="G35" s="60"/>
    </row>
    <row r="36" spans="1:7" ht="14.25" x14ac:dyDescent="0.4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ht="14.25" x14ac:dyDescent="0.45">
      <c r="A37" s="65"/>
      <c r="B37" s="65"/>
      <c r="C37" s="65"/>
      <c r="D37" s="65"/>
      <c r="E37" s="65"/>
      <c r="F37" s="65"/>
      <c r="G37" s="65"/>
    </row>
    <row r="38" spans="1:7" ht="14.25" x14ac:dyDescent="0.45">
      <c r="A38" s="90"/>
    </row>
    <row r="39" spans="1:7" ht="15" customHeight="1" x14ac:dyDescent="0.25">
      <c r="A39" s="193" t="s">
        <v>3292</v>
      </c>
      <c r="B39" s="193"/>
      <c r="C39" s="193"/>
      <c r="D39" s="193"/>
      <c r="E39" s="193"/>
      <c r="F39" s="193"/>
      <c r="G39" s="193"/>
    </row>
    <row r="40" spans="1:7" ht="15" customHeight="1" x14ac:dyDescent="0.25">
      <c r="A40" s="193" t="s">
        <v>3293</v>
      </c>
      <c r="B40" s="193"/>
      <c r="C40" s="193"/>
      <c r="D40" s="193"/>
      <c r="E40" s="193"/>
      <c r="F40" s="193"/>
      <c r="G40" s="193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B19" sqref="B19:G27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9" t="s">
        <v>490</v>
      </c>
      <c r="B1" s="179"/>
      <c r="C1" s="179"/>
      <c r="D1" s="179"/>
      <c r="E1" s="179"/>
      <c r="F1" s="179"/>
      <c r="G1" s="179"/>
    </row>
    <row r="2" spans="1:7" ht="14.25" x14ac:dyDescent="0.45">
      <c r="A2" s="161" t="str">
        <f>ENTIDAD</f>
        <v>Municipio de Santa Catarina, Gobierno del Estado de Guanajuato</v>
      </c>
      <c r="B2" s="162"/>
      <c r="C2" s="162"/>
      <c r="D2" s="162"/>
      <c r="E2" s="162"/>
      <c r="F2" s="162"/>
      <c r="G2" s="163"/>
    </row>
    <row r="3" spans="1:7" ht="14.25" x14ac:dyDescent="0.45">
      <c r="A3" s="164" t="s">
        <v>491</v>
      </c>
      <c r="B3" s="165"/>
      <c r="C3" s="165"/>
      <c r="D3" s="165"/>
      <c r="E3" s="165"/>
      <c r="F3" s="165"/>
      <c r="G3" s="166"/>
    </row>
    <row r="4" spans="1:7" ht="14.25" x14ac:dyDescent="0.45">
      <c r="A4" s="170" t="s">
        <v>118</v>
      </c>
      <c r="B4" s="171"/>
      <c r="C4" s="171"/>
      <c r="D4" s="171"/>
      <c r="E4" s="171"/>
      <c r="F4" s="171"/>
      <c r="G4" s="172"/>
    </row>
    <row r="5" spans="1:7" x14ac:dyDescent="0.25">
      <c r="A5" s="198" t="s">
        <v>3142</v>
      </c>
      <c r="B5" s="194" t="str">
        <f>ANIO5R</f>
        <v>2017 ¹ (c)</v>
      </c>
      <c r="C5" s="194" t="str">
        <f>ANIO4R</f>
        <v>2018 ¹ (c)</v>
      </c>
      <c r="D5" s="194" t="str">
        <f>ANIO3R</f>
        <v>2019 ¹ (c)</v>
      </c>
      <c r="E5" s="194" t="str">
        <f>ANIO2R</f>
        <v>2020 ¹ (c)</v>
      </c>
      <c r="F5" s="194" t="str">
        <f>ANIO1R</f>
        <v>2021 ¹ (c)</v>
      </c>
      <c r="G5" s="51">
        <f>ANIO_INFORME</f>
        <v>2022</v>
      </c>
    </row>
    <row r="6" spans="1:7" ht="32.1" customHeight="1" x14ac:dyDescent="0.25">
      <c r="A6" s="199"/>
      <c r="B6" s="195"/>
      <c r="C6" s="195"/>
      <c r="D6" s="195"/>
      <c r="E6" s="195"/>
      <c r="F6" s="195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/>
      <c r="C8" s="60"/>
      <c r="D8" s="60"/>
      <c r="E8" s="60"/>
      <c r="F8" s="60"/>
      <c r="G8" s="60"/>
    </row>
    <row r="9" spans="1:7" x14ac:dyDescent="0.25">
      <c r="A9" s="53" t="s">
        <v>455</v>
      </c>
      <c r="B9" s="60"/>
      <c r="C9" s="60"/>
      <c r="D9" s="60"/>
      <c r="E9" s="60"/>
      <c r="F9" s="60"/>
      <c r="G9" s="60"/>
    </row>
    <row r="10" spans="1:7" x14ac:dyDescent="0.25">
      <c r="A10" s="53" t="s">
        <v>456</v>
      </c>
      <c r="B10" s="60"/>
      <c r="C10" s="60"/>
      <c r="D10" s="60"/>
      <c r="E10" s="60"/>
      <c r="F10" s="60"/>
      <c r="G10" s="60"/>
    </row>
    <row r="11" spans="1:7" x14ac:dyDescent="0.25">
      <c r="A11" s="53" t="s">
        <v>457</v>
      </c>
      <c r="B11" s="60"/>
      <c r="C11" s="60"/>
      <c r="D11" s="60"/>
      <c r="E11" s="60"/>
      <c r="F11" s="60"/>
      <c r="G11" s="60"/>
    </row>
    <row r="12" spans="1:7" x14ac:dyDescent="0.25">
      <c r="A12" s="53" t="s">
        <v>458</v>
      </c>
      <c r="B12" s="60"/>
      <c r="C12" s="60"/>
      <c r="D12" s="60"/>
      <c r="E12" s="60"/>
      <c r="F12" s="60"/>
      <c r="G12" s="60"/>
    </row>
    <row r="13" spans="1:7" x14ac:dyDescent="0.25">
      <c r="A13" s="53" t="s">
        <v>459</v>
      </c>
      <c r="B13" s="60"/>
      <c r="C13" s="60"/>
      <c r="D13" s="60"/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193" t="s">
        <v>3292</v>
      </c>
      <c r="B32" s="193"/>
      <c r="C32" s="193"/>
      <c r="D32" s="193"/>
      <c r="E32" s="193"/>
      <c r="F32" s="193"/>
      <c r="G32" s="193"/>
    </row>
    <row r="33" spans="1:7" x14ac:dyDescent="0.25">
      <c r="A33" s="193" t="s">
        <v>3293</v>
      </c>
      <c r="B33" s="193"/>
      <c r="C33" s="193"/>
      <c r="D33" s="193"/>
      <c r="E33" s="193"/>
      <c r="F33" s="193"/>
      <c r="G33" s="193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73" t="s">
        <v>495</v>
      </c>
      <c r="B1" s="173"/>
      <c r="C1" s="173"/>
      <c r="D1" s="173"/>
      <c r="E1" s="173"/>
      <c r="F1" s="173"/>
      <c r="G1" s="111"/>
    </row>
    <row r="2" spans="1:7" ht="14.25" x14ac:dyDescent="0.45">
      <c r="A2" s="161" t="str">
        <f>ENTE_PUBLICO</f>
        <v>Sistema Municipal para el Desarrollo Integral de la Familia de Santa Catarina, Gobierno del Estado de Guanajuato</v>
      </c>
      <c r="B2" s="162"/>
      <c r="C2" s="162"/>
      <c r="D2" s="162"/>
      <c r="E2" s="162"/>
      <c r="F2" s="163"/>
    </row>
    <row r="3" spans="1:7" ht="14.25" x14ac:dyDescent="0.45">
      <c r="A3" s="170" t="s">
        <v>496</v>
      </c>
      <c r="B3" s="171"/>
      <c r="C3" s="171"/>
      <c r="D3" s="171"/>
      <c r="E3" s="171"/>
      <c r="F3" s="172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ht="14.25" x14ac:dyDescent="0.45">
      <c r="A31" s="137" t="s">
        <v>506</v>
      </c>
      <c r="B31" s="60"/>
      <c r="C31" s="60"/>
      <c r="D31" s="60"/>
      <c r="E31" s="60"/>
      <c r="F31" s="60"/>
    </row>
    <row r="32" spans="1:6" ht="14.25" x14ac:dyDescent="0.45">
      <c r="A32" s="137" t="s">
        <v>510</v>
      </c>
      <c r="B32" s="60"/>
      <c r="C32" s="60"/>
      <c r="D32" s="60"/>
      <c r="E32" s="60"/>
      <c r="F32" s="60"/>
    </row>
    <row r="33" spans="1:6" ht="14.25" x14ac:dyDescent="0.45">
      <c r="A33" s="137" t="s">
        <v>522</v>
      </c>
      <c r="B33" s="60"/>
      <c r="C33" s="60"/>
      <c r="D33" s="60"/>
      <c r="E33" s="60"/>
      <c r="F33" s="60"/>
    </row>
    <row r="34" spans="1:6" ht="14.25" x14ac:dyDescent="0.4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ht="14.25" x14ac:dyDescent="0.45">
      <c r="A38" s="137" t="s">
        <v>526</v>
      </c>
      <c r="B38" s="147"/>
      <c r="C38" s="60"/>
      <c r="D38" s="60"/>
      <c r="E38" s="60"/>
      <c r="F38" s="60"/>
    </row>
    <row r="39" spans="1:6" ht="14.25" x14ac:dyDescent="0.45">
      <c r="A39" s="138"/>
      <c r="B39" s="54"/>
      <c r="C39" s="54"/>
      <c r="D39" s="54"/>
      <c r="E39" s="54"/>
      <c r="F39" s="54"/>
    </row>
    <row r="40" spans="1:6" ht="14.25" x14ac:dyDescent="0.45">
      <c r="A40" s="136" t="s">
        <v>527</v>
      </c>
      <c r="B40" s="60"/>
      <c r="C40" s="60"/>
      <c r="D40" s="60"/>
      <c r="E40" s="60"/>
      <c r="F40" s="60"/>
    </row>
    <row r="41" spans="1:6" ht="14.25" x14ac:dyDescent="0.45">
      <c r="A41" s="138"/>
      <c r="B41" s="54"/>
      <c r="C41" s="54"/>
      <c r="D41" s="54"/>
      <c r="E41" s="54"/>
      <c r="F41" s="54"/>
    </row>
    <row r="42" spans="1:6" ht="14.25" x14ac:dyDescent="0.45">
      <c r="A42" s="136" t="s">
        <v>528</v>
      </c>
      <c r="B42" s="54"/>
      <c r="C42" s="54"/>
      <c r="D42" s="54"/>
      <c r="E42" s="54"/>
      <c r="F42" s="54"/>
    </row>
    <row r="43" spans="1:6" ht="14.25" x14ac:dyDescent="0.4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ht="14.25" x14ac:dyDescent="0.4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ht="14.25" x14ac:dyDescent="0.4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ht="14.25" x14ac:dyDescent="0.4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ht="14.25" x14ac:dyDescent="0.4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abSelected="1" topLeftCell="C1" zoomScale="80" zoomScaleNormal="80" workbookViewId="0">
      <selection activeCell="E76" sqref="E76:F77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73" t="s">
        <v>545</v>
      </c>
      <c r="B1" s="173"/>
      <c r="C1" s="173"/>
      <c r="D1" s="173"/>
      <c r="E1" s="173"/>
      <c r="F1" s="173"/>
    </row>
    <row r="2" spans="1:6" ht="14.25" x14ac:dyDescent="0.45">
      <c r="A2" s="161" t="str">
        <f>ENTE_PUBLICO_A</f>
        <v>Sistema Municipal para el Desarrollo Integral de la Familia de Santa Catarina, Gobierno del Estado de Guanajuato (a)</v>
      </c>
      <c r="B2" s="162"/>
      <c r="C2" s="162"/>
      <c r="D2" s="162"/>
      <c r="E2" s="162"/>
      <c r="F2" s="163"/>
    </row>
    <row r="3" spans="1:6" x14ac:dyDescent="0.25">
      <c r="A3" s="164" t="s">
        <v>117</v>
      </c>
      <c r="B3" s="165"/>
      <c r="C3" s="165"/>
      <c r="D3" s="165"/>
      <c r="E3" s="165"/>
      <c r="F3" s="166"/>
    </row>
    <row r="4" spans="1:6" ht="14.25" x14ac:dyDescent="0.45">
      <c r="A4" s="167" t="str">
        <f>PERIODO_INFORME</f>
        <v>Al 31 de diciembre de 2021 y al 31 de diciembre de 2022 (b)</v>
      </c>
      <c r="B4" s="168"/>
      <c r="C4" s="168"/>
      <c r="D4" s="168"/>
      <c r="E4" s="168"/>
      <c r="F4" s="169"/>
    </row>
    <row r="5" spans="1:6" ht="14.25" x14ac:dyDescent="0.45">
      <c r="A5" s="170" t="s">
        <v>118</v>
      </c>
      <c r="B5" s="171"/>
      <c r="C5" s="171"/>
      <c r="D5" s="171"/>
      <c r="E5" s="171"/>
      <c r="F5" s="172"/>
    </row>
    <row r="6" spans="1:6" s="3" customFormat="1" ht="28.5" x14ac:dyDescent="0.45">
      <c r="A6" s="133" t="s">
        <v>3284</v>
      </c>
      <c r="B6" s="134" t="str">
        <f>ANIO</f>
        <v>2022 (d)</v>
      </c>
      <c r="C6" s="131" t="str">
        <f>ULTIMO</f>
        <v>31 de diciembre de 2021 (e)</v>
      </c>
      <c r="D6" s="135" t="s">
        <v>0</v>
      </c>
      <c r="E6" s="134" t="str">
        <f>ANIO</f>
        <v>2022 (d)</v>
      </c>
      <c r="F6" s="131" t="str">
        <f>ULTIMO</f>
        <v>31 de diciembre de 2021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ht="14.25" customHeight="1" x14ac:dyDescent="0.25">
      <c r="A9" s="95" t="s">
        <v>3</v>
      </c>
      <c r="B9" s="149">
        <v>1018307.52</v>
      </c>
      <c r="C9" s="149">
        <v>542736.76</v>
      </c>
      <c r="D9" s="100" t="s">
        <v>54</v>
      </c>
      <c r="E9" s="60">
        <f>SUM(E10:E18)</f>
        <v>711477.13</v>
      </c>
      <c r="F9" s="60">
        <f>SUM(F10:F18)</f>
        <v>509823.43</v>
      </c>
    </row>
    <row r="10" spans="1:6" ht="14.25" customHeight="1" x14ac:dyDescent="0.25">
      <c r="A10" s="96" t="s">
        <v>4</v>
      </c>
      <c r="B10" s="149"/>
      <c r="C10" s="149"/>
      <c r="D10" s="101" t="s">
        <v>55</v>
      </c>
      <c r="E10" s="153">
        <v>667800.19999999995</v>
      </c>
      <c r="F10" s="153">
        <v>387083.49</v>
      </c>
    </row>
    <row r="11" spans="1:6" x14ac:dyDescent="0.25">
      <c r="A11" s="96" t="s">
        <v>5</v>
      </c>
      <c r="B11" s="149">
        <v>1018307.52</v>
      </c>
      <c r="C11" s="149">
        <v>542736.76</v>
      </c>
      <c r="D11" s="101" t="s">
        <v>56</v>
      </c>
      <c r="E11" s="153">
        <v>9013</v>
      </c>
      <c r="F11" s="153">
        <v>15547</v>
      </c>
    </row>
    <row r="12" spans="1:6" x14ac:dyDescent="0.25">
      <c r="A12" s="96" t="s">
        <v>6</v>
      </c>
      <c r="B12" s="77"/>
      <c r="C12" s="60"/>
      <c r="D12" s="101" t="s">
        <v>57</v>
      </c>
      <c r="E12" s="153"/>
      <c r="F12" s="153"/>
    </row>
    <row r="13" spans="1:6" x14ac:dyDescent="0.25">
      <c r="A13" s="96" t="s">
        <v>7</v>
      </c>
      <c r="B13" s="60"/>
      <c r="C13" s="60"/>
      <c r="D13" s="101" t="s">
        <v>58</v>
      </c>
      <c r="E13" s="153"/>
      <c r="F13" s="153"/>
    </row>
    <row r="14" spans="1:6" x14ac:dyDescent="0.25">
      <c r="A14" s="96" t="s">
        <v>8</v>
      </c>
      <c r="B14" s="60"/>
      <c r="C14" s="60"/>
      <c r="D14" s="101" t="s">
        <v>59</v>
      </c>
      <c r="E14" s="153"/>
      <c r="F14" s="153"/>
    </row>
    <row r="15" spans="1:6" x14ac:dyDescent="0.25">
      <c r="A15" s="96" t="s">
        <v>9</v>
      </c>
      <c r="B15" s="60"/>
      <c r="C15" s="60"/>
      <c r="D15" s="101" t="s">
        <v>60</v>
      </c>
      <c r="E15" s="153"/>
      <c r="F15" s="153"/>
    </row>
    <row r="16" spans="1:6" ht="14.25" customHeight="1" x14ac:dyDescent="0.25">
      <c r="A16" s="96" t="s">
        <v>10</v>
      </c>
      <c r="B16" s="60"/>
      <c r="C16" s="60"/>
      <c r="D16" s="101" t="s">
        <v>61</v>
      </c>
      <c r="E16" s="153">
        <v>38357.56</v>
      </c>
      <c r="F16" s="153">
        <v>44142.98</v>
      </c>
    </row>
    <row r="17" spans="1:6" ht="14.25" customHeight="1" x14ac:dyDescent="0.25">
      <c r="A17" s="95" t="s">
        <v>11</v>
      </c>
      <c r="B17" s="60">
        <f>SUM(B18:B24)</f>
        <v>235747.76</v>
      </c>
      <c r="C17" s="60">
        <f>SUM(C18:C24)</f>
        <v>234523.96000000002</v>
      </c>
      <c r="D17" s="101" t="s">
        <v>62</v>
      </c>
      <c r="E17" s="153"/>
      <c r="F17" s="153"/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153">
        <v>-3693.63</v>
      </c>
      <c r="F18" s="153">
        <v>63049.96</v>
      </c>
    </row>
    <row r="19" spans="1:6" ht="14.25" customHeight="1" x14ac:dyDescent="0.25">
      <c r="A19" s="97" t="s">
        <v>13</v>
      </c>
      <c r="B19" s="151">
        <v>226505.92</v>
      </c>
      <c r="C19" s="151">
        <v>226505.92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25" customHeight="1" x14ac:dyDescent="0.25">
      <c r="A20" s="97" t="s">
        <v>14</v>
      </c>
      <c r="B20" s="151">
        <v>7241.84</v>
      </c>
      <c r="C20" s="151">
        <v>6018.09</v>
      </c>
      <c r="D20" s="101" t="s">
        <v>65</v>
      </c>
      <c r="E20" s="60"/>
      <c r="F20" s="60"/>
    </row>
    <row r="21" spans="1:6" x14ac:dyDescent="0.25">
      <c r="A21" s="97" t="s">
        <v>15</v>
      </c>
      <c r="B21" s="151"/>
      <c r="C21" s="151"/>
      <c r="D21" s="101" t="s">
        <v>66</v>
      </c>
      <c r="E21" s="60"/>
      <c r="F21" s="60"/>
    </row>
    <row r="22" spans="1:6" x14ac:dyDescent="0.25">
      <c r="A22" s="97" t="s">
        <v>16</v>
      </c>
      <c r="B22" s="151">
        <v>0</v>
      </c>
      <c r="C22" s="151">
        <v>0</v>
      </c>
      <c r="D22" s="101" t="s">
        <v>67</v>
      </c>
      <c r="E22" s="60"/>
      <c r="F22" s="60"/>
    </row>
    <row r="23" spans="1:6" x14ac:dyDescent="0.25">
      <c r="A23" s="97" t="s">
        <v>17</v>
      </c>
      <c r="B23" s="151"/>
      <c r="C23" s="151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51">
        <v>2000</v>
      </c>
      <c r="C24" s="151">
        <v>1999.95</v>
      </c>
      <c r="D24" s="101" t="s">
        <v>69</v>
      </c>
      <c r="E24" s="60"/>
      <c r="F24" s="60"/>
    </row>
    <row r="25" spans="1:6" x14ac:dyDescent="0.25">
      <c r="A25" s="95" t="s">
        <v>19</v>
      </c>
      <c r="B25" s="151">
        <v>0</v>
      </c>
      <c r="C25" s="151"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/>
      <c r="F26" s="60"/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/>
      <c r="C29" s="60"/>
      <c r="D29" s="101" t="s">
        <v>74</v>
      </c>
      <c r="E29" s="60"/>
      <c r="F29" s="60"/>
    </row>
    <row r="30" spans="1:6" ht="14.25" x14ac:dyDescent="0.4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/>
      <c r="C37" s="60"/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150">
        <f>B9+B17+B25+B31+B38+B41</f>
        <v>1254055.28</v>
      </c>
      <c r="C47" s="61">
        <f>C9+C17+C25+C31+C38+C41</f>
        <v>777260.72</v>
      </c>
      <c r="D47" s="99" t="s">
        <v>91</v>
      </c>
      <c r="E47" s="61">
        <f>E9+E19+E23+E26+E27+E31+E38+E42</f>
        <v>711477.13</v>
      </c>
      <c r="F47" s="61">
        <f>F9+F19+F23+F26+F27+F31+F38+F42</f>
        <v>509823.43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52">
        <v>0</v>
      </c>
      <c r="C50" s="152">
        <v>0</v>
      </c>
      <c r="D50" s="100" t="s">
        <v>93</v>
      </c>
      <c r="E50" s="60"/>
      <c r="F50" s="60"/>
    </row>
    <row r="51" spans="1:6" x14ac:dyDescent="0.25">
      <c r="A51" s="95" t="s">
        <v>42</v>
      </c>
      <c r="B51" s="152">
        <v>0</v>
      </c>
      <c r="C51" s="152">
        <v>0</v>
      </c>
      <c r="D51" s="100" t="s">
        <v>94</v>
      </c>
      <c r="E51" s="60"/>
      <c r="F51" s="60"/>
    </row>
    <row r="52" spans="1:6" x14ac:dyDescent="0.25">
      <c r="A52" s="95" t="s">
        <v>43</v>
      </c>
      <c r="B52" s="152">
        <v>0</v>
      </c>
      <c r="C52" s="152">
        <v>0</v>
      </c>
      <c r="D52" s="100" t="s">
        <v>95</v>
      </c>
      <c r="E52" s="60"/>
      <c r="F52" s="60"/>
    </row>
    <row r="53" spans="1:6" x14ac:dyDescent="0.25">
      <c r="A53" s="95" t="s">
        <v>44</v>
      </c>
      <c r="B53" s="152">
        <v>938279.3</v>
      </c>
      <c r="C53" s="152">
        <v>897285.3</v>
      </c>
      <c r="D53" s="100" t="s">
        <v>96</v>
      </c>
      <c r="E53" s="60"/>
      <c r="F53" s="60"/>
    </row>
    <row r="54" spans="1:6" x14ac:dyDescent="0.25">
      <c r="A54" s="95" t="s">
        <v>45</v>
      </c>
      <c r="B54" s="152">
        <v>13113.14</v>
      </c>
      <c r="C54" s="152">
        <v>28584.84</v>
      </c>
      <c r="D54" s="100" t="s">
        <v>97</v>
      </c>
      <c r="E54" s="60"/>
      <c r="F54" s="60"/>
    </row>
    <row r="55" spans="1:6" x14ac:dyDescent="0.25">
      <c r="A55" s="95" t="s">
        <v>46</v>
      </c>
      <c r="B55" s="152">
        <v>-774887.38</v>
      </c>
      <c r="C55" s="152">
        <v>-712090.48</v>
      </c>
      <c r="D55" s="37" t="s">
        <v>98</v>
      </c>
      <c r="E55" s="154">
        <v>230853.7</v>
      </c>
      <c r="F55" s="154">
        <v>230853.7</v>
      </c>
    </row>
    <row r="56" spans="1:6" x14ac:dyDescent="0.25">
      <c r="A56" s="95" t="s">
        <v>47</v>
      </c>
      <c r="B56" s="152">
        <v>0</v>
      </c>
      <c r="C56" s="152">
        <v>0</v>
      </c>
      <c r="D56" s="54"/>
      <c r="E56" s="54"/>
      <c r="F56" s="54"/>
    </row>
    <row r="57" spans="1:6" x14ac:dyDescent="0.25">
      <c r="A57" s="95" t="s">
        <v>48</v>
      </c>
      <c r="B57" s="152">
        <v>0</v>
      </c>
      <c r="C57" s="152">
        <v>0</v>
      </c>
      <c r="D57" s="99" t="s">
        <v>99</v>
      </c>
      <c r="E57" s="61">
        <f>SUM(E50:E55)</f>
        <v>230853.7</v>
      </c>
      <c r="F57" s="61">
        <f>SUM(F50:F55)</f>
        <v>230853.7</v>
      </c>
    </row>
    <row r="58" spans="1:6" x14ac:dyDescent="0.25">
      <c r="A58" s="95" t="s">
        <v>49</v>
      </c>
      <c r="B58" s="152">
        <v>0</v>
      </c>
      <c r="C58" s="152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942330.83000000007</v>
      </c>
      <c r="F59" s="61">
        <f>F47+F57</f>
        <v>740677.13</v>
      </c>
    </row>
    <row r="60" spans="1:6" x14ac:dyDescent="0.25">
      <c r="A60" s="55" t="s">
        <v>50</v>
      </c>
      <c r="B60" s="61">
        <f>SUM(B50:B58)</f>
        <v>176505.06000000006</v>
      </c>
      <c r="C60" s="61">
        <f>SUM(C50:C58)</f>
        <v>213779.66000000003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1430560.34</v>
      </c>
      <c r="C62" s="61">
        <f>SUM(C47+C60)</f>
        <v>991040.38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77"/>
      <c r="F64" s="77"/>
    </row>
    <row r="65" spans="1:6" x14ac:dyDescent="0.25">
      <c r="A65" s="54"/>
      <c r="B65" s="54"/>
      <c r="C65" s="54"/>
      <c r="D65" s="41" t="s">
        <v>104</v>
      </c>
      <c r="E65" s="77"/>
      <c r="F65" s="77"/>
    </row>
    <row r="66" spans="1:6" x14ac:dyDescent="0.25">
      <c r="A66" s="54"/>
      <c r="B66" s="54"/>
      <c r="C66" s="54"/>
      <c r="D66" s="103" t="s">
        <v>105</v>
      </c>
      <c r="E66" s="77"/>
      <c r="F66" s="77"/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3644448.54</v>
      </c>
      <c r="F68" s="77">
        <f>SUM(F69:F73)</f>
        <v>3384175.2399999998</v>
      </c>
    </row>
    <row r="69" spans="1:6" x14ac:dyDescent="0.25">
      <c r="A69" s="12"/>
      <c r="B69" s="54"/>
      <c r="C69" s="54"/>
      <c r="D69" s="103" t="s">
        <v>107</v>
      </c>
      <c r="E69" s="155">
        <v>169688.87</v>
      </c>
      <c r="F69" s="155">
        <v>-11203.52</v>
      </c>
    </row>
    <row r="70" spans="1:6" x14ac:dyDescent="0.25">
      <c r="A70" s="12"/>
      <c r="B70" s="54"/>
      <c r="C70" s="54"/>
      <c r="D70" s="103" t="s">
        <v>108</v>
      </c>
      <c r="E70" s="155">
        <v>3474759.67</v>
      </c>
      <c r="F70" s="155">
        <v>3395378.76</v>
      </c>
    </row>
    <row r="71" spans="1:6" x14ac:dyDescent="0.25">
      <c r="A71" s="12"/>
      <c r="B71" s="54"/>
      <c r="C71" s="54"/>
      <c r="D71" s="103" t="s">
        <v>109</v>
      </c>
      <c r="E71" s="155">
        <v>0</v>
      </c>
      <c r="F71" s="155">
        <v>0</v>
      </c>
    </row>
    <row r="72" spans="1:6" x14ac:dyDescent="0.25">
      <c r="A72" s="12"/>
      <c r="B72" s="54"/>
      <c r="C72" s="54"/>
      <c r="D72" s="103" t="s">
        <v>110</v>
      </c>
      <c r="E72" s="155">
        <v>0</v>
      </c>
      <c r="F72" s="155">
        <v>0</v>
      </c>
    </row>
    <row r="73" spans="1:6" x14ac:dyDescent="0.25">
      <c r="A73" s="12"/>
      <c r="B73" s="54"/>
      <c r="C73" s="54"/>
      <c r="D73" s="103" t="s">
        <v>111</v>
      </c>
      <c r="E73" s="155">
        <v>0</v>
      </c>
      <c r="F73" s="155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3644448.54</v>
      </c>
      <c r="F79" s="61">
        <f>F63+F68+F75</f>
        <v>3384175.2399999998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4586779.37</v>
      </c>
      <c r="F81" s="61">
        <f>F59+F79</f>
        <v>4124852.3699999996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1018307.52</v>
      </c>
      <c r="Q4" s="18">
        <f>'Formato 1'!C9</f>
        <v>542736.76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1018307.52</v>
      </c>
      <c r="Q6" s="18">
        <f>'Formato 1'!C11</f>
        <v>542736.76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235747.76</v>
      </c>
      <c r="Q12" s="18">
        <f>'Formato 1'!C17</f>
        <v>234523.96000000002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226505.92</v>
      </c>
      <c r="Q14" s="18">
        <f>'Formato 1'!C19</f>
        <v>226505.92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7241.84</v>
      </c>
      <c r="Q15" s="18">
        <f>'Formato 1'!C20</f>
        <v>6018.09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2000</v>
      </c>
      <c r="Q19" s="18">
        <f>'Formato 1'!C24</f>
        <v>1999.95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ht="14.25" x14ac:dyDescent="0.4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ht="14.25" x14ac:dyDescent="0.4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ht="14.25" x14ac:dyDescent="0.4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1254055.28</v>
      </c>
      <c r="Q42" s="18">
        <f>'Formato 1'!C47</f>
        <v>777260.72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938279.3</v>
      </c>
      <c r="Q47">
        <f>'Formato 1'!C53</f>
        <v>897285.3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13113.14</v>
      </c>
      <c r="Q48">
        <f>'Formato 1'!C54</f>
        <v>28584.84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-774887.38</v>
      </c>
      <c r="Q49">
        <f>'Formato 1'!C55</f>
        <v>-712090.48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176505.06000000006</v>
      </c>
      <c r="Q53">
        <f>'Formato 1'!C60</f>
        <v>213779.66000000003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1430560.34</v>
      </c>
      <c r="Q54">
        <f>'Formato 1'!C62</f>
        <v>991040.38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711477.13</v>
      </c>
      <c r="Q57">
        <f>'Formato 1'!F9</f>
        <v>509823.43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667800.19999999995</v>
      </c>
      <c r="Q58">
        <f>'Formato 1'!F10</f>
        <v>387083.49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9013</v>
      </c>
      <c r="Q59">
        <f>'Formato 1'!F11</f>
        <v>15547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38357.56</v>
      </c>
      <c r="Q64">
        <f>'Formato 1'!F16</f>
        <v>44142.98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-3693.63</v>
      </c>
      <c r="Q66">
        <f>'Formato 1'!F18</f>
        <v>63049.96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711477.13</v>
      </c>
      <c r="Q95">
        <f>'Formato 1'!F47</f>
        <v>509823.43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230853.7</v>
      </c>
      <c r="Q102">
        <f>'Formato 1'!F55</f>
        <v>230853.7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230853.7</v>
      </c>
      <c r="Q103">
        <f>'Formato 1'!F57</f>
        <v>230853.7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942330.83000000007</v>
      </c>
      <c r="Q104">
        <f>'Formato 1'!F59</f>
        <v>740677.13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3644448.54</v>
      </c>
      <c r="Q110">
        <f>'Formato 1'!F68</f>
        <v>3384175.2399999998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169688.87</v>
      </c>
      <c r="Q111">
        <f>'Formato 1'!F69</f>
        <v>-11203.52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3474759.67</v>
      </c>
      <c r="Q112">
        <f>'Formato 1'!F70</f>
        <v>3395378.76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3644448.54</v>
      </c>
      <c r="Q119">
        <f>'Formato 1'!F79</f>
        <v>3384175.2399999998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4586779.37</v>
      </c>
      <c r="Q120">
        <f>'Formato 1'!F81</f>
        <v>4124852.3699999996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B13" zoomScale="90" zoomScaleNormal="90" workbookViewId="0">
      <selection activeCell="B42" sqref="B42:F44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75" t="s">
        <v>544</v>
      </c>
      <c r="B1" s="175"/>
      <c r="C1" s="175"/>
      <c r="D1" s="175"/>
      <c r="E1" s="175"/>
      <c r="F1" s="175"/>
      <c r="G1" s="175"/>
      <c r="H1" s="175"/>
    </row>
    <row r="2" spans="1:9" ht="14.25" x14ac:dyDescent="0.45">
      <c r="A2" s="161" t="str">
        <f>ENTE_PUBLICO_A</f>
        <v>Sistema Municipal para el Desarrollo Integral de la Familia de Santa Catarina, Gobierno del Estado de Guanajuato (a)</v>
      </c>
      <c r="B2" s="162"/>
      <c r="C2" s="162"/>
      <c r="D2" s="162"/>
      <c r="E2" s="162"/>
      <c r="F2" s="162"/>
      <c r="G2" s="162"/>
      <c r="H2" s="163"/>
    </row>
    <row r="3" spans="1:9" x14ac:dyDescent="0.25">
      <c r="A3" s="164" t="s">
        <v>120</v>
      </c>
      <c r="B3" s="165"/>
      <c r="C3" s="165"/>
      <c r="D3" s="165"/>
      <c r="E3" s="165"/>
      <c r="F3" s="165"/>
      <c r="G3" s="165"/>
      <c r="H3" s="166"/>
    </row>
    <row r="4" spans="1:9" ht="14.25" x14ac:dyDescent="0.45">
      <c r="A4" s="167" t="str">
        <f>PERIODO_INFORME</f>
        <v>Al 31 de diciembre de 2021 y al 31 de diciembre de 2022 (b)</v>
      </c>
      <c r="B4" s="168"/>
      <c r="C4" s="168"/>
      <c r="D4" s="168"/>
      <c r="E4" s="168"/>
      <c r="F4" s="168"/>
      <c r="G4" s="168"/>
      <c r="H4" s="169"/>
    </row>
    <row r="5" spans="1:9" ht="14.25" x14ac:dyDescent="0.45">
      <c r="A5" s="170" t="s">
        <v>118</v>
      </c>
      <c r="B5" s="171"/>
      <c r="C5" s="171"/>
      <c r="D5" s="171"/>
      <c r="E5" s="171"/>
      <c r="F5" s="171"/>
      <c r="G5" s="171"/>
      <c r="H5" s="172"/>
    </row>
    <row r="6" spans="1:9" ht="45" x14ac:dyDescent="0.25">
      <c r="A6" s="104" t="s">
        <v>121</v>
      </c>
      <c r="B6" s="105" t="str">
        <f>ULTIMO_SALDO</f>
        <v>Saldo al 31 de diciembre de 2021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0</v>
      </c>
      <c r="C18" s="132"/>
      <c r="D18" s="132"/>
      <c r="E18" s="132"/>
      <c r="F18" s="61">
        <v>0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0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ht="14.25" x14ac:dyDescent="0.4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45">
      <c r="A32" s="90"/>
    </row>
    <row r="33" spans="1:8" ht="12" customHeight="1" x14ac:dyDescent="0.25">
      <c r="A33" s="174" t="s">
        <v>3300</v>
      </c>
      <c r="B33" s="174"/>
      <c r="C33" s="174"/>
      <c r="D33" s="174"/>
      <c r="E33" s="174"/>
      <c r="F33" s="174"/>
      <c r="G33" s="174"/>
      <c r="H33" s="174"/>
    </row>
    <row r="34" spans="1:8" ht="12" customHeight="1" x14ac:dyDescent="0.25">
      <c r="A34" s="174"/>
      <c r="B34" s="174"/>
      <c r="C34" s="174"/>
      <c r="D34" s="174"/>
      <c r="E34" s="174"/>
      <c r="F34" s="174"/>
      <c r="G34" s="174"/>
      <c r="H34" s="174"/>
    </row>
    <row r="35" spans="1:8" ht="12" customHeight="1" x14ac:dyDescent="0.25">
      <c r="A35" s="174"/>
      <c r="B35" s="174"/>
      <c r="C35" s="174"/>
      <c r="D35" s="174"/>
      <c r="E35" s="174"/>
      <c r="F35" s="174"/>
      <c r="G35" s="174"/>
      <c r="H35" s="174"/>
    </row>
    <row r="36" spans="1:8" ht="12" customHeight="1" x14ac:dyDescent="0.25">
      <c r="A36" s="174"/>
      <c r="B36" s="174"/>
      <c r="C36" s="174"/>
      <c r="D36" s="174"/>
      <c r="E36" s="174"/>
      <c r="F36" s="174"/>
      <c r="G36" s="174"/>
      <c r="H36" s="174"/>
    </row>
    <row r="37" spans="1:8" ht="12" customHeight="1" x14ac:dyDescent="0.25">
      <c r="A37" s="174"/>
      <c r="B37" s="174"/>
      <c r="C37" s="174"/>
      <c r="D37" s="174"/>
      <c r="E37" s="174"/>
      <c r="F37" s="174"/>
      <c r="G37" s="174"/>
      <c r="H37" s="174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topLeftCell="G1" zoomScale="90" zoomScaleNormal="90" workbookViewId="0">
      <selection activeCell="H15" sqref="H15:K18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73" t="s">
        <v>543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11"/>
    </row>
    <row r="2" spans="1:12" ht="14.25" x14ac:dyDescent="0.45">
      <c r="A2" s="161" t="str">
        <f>ENTE_PUBLICO_A</f>
        <v>Sistema Municipal para el Desarrollo Integral de la Familia de Santa Catarina, Gobierno del Estado de Guanajuato (a)</v>
      </c>
      <c r="B2" s="162"/>
      <c r="C2" s="162"/>
      <c r="D2" s="162"/>
      <c r="E2" s="162"/>
      <c r="F2" s="162"/>
      <c r="G2" s="162"/>
      <c r="H2" s="162"/>
      <c r="I2" s="162"/>
      <c r="J2" s="162"/>
      <c r="K2" s="163"/>
    </row>
    <row r="3" spans="1:12" x14ac:dyDescent="0.25">
      <c r="A3" s="164" t="s">
        <v>146</v>
      </c>
      <c r="B3" s="165"/>
      <c r="C3" s="165"/>
      <c r="D3" s="165"/>
      <c r="E3" s="165"/>
      <c r="F3" s="165"/>
      <c r="G3" s="165"/>
      <c r="H3" s="165"/>
      <c r="I3" s="165"/>
      <c r="J3" s="165"/>
      <c r="K3" s="166"/>
    </row>
    <row r="4" spans="1:12" ht="14.25" x14ac:dyDescent="0.45">
      <c r="A4" s="167" t="str">
        <f>TRIMESTRE</f>
        <v>Del 1 de enero al 31 de diciembre de 2022 (b)</v>
      </c>
      <c r="B4" s="168"/>
      <c r="C4" s="168"/>
      <c r="D4" s="168"/>
      <c r="E4" s="168"/>
      <c r="F4" s="168"/>
      <c r="G4" s="168"/>
      <c r="H4" s="168"/>
      <c r="I4" s="168"/>
      <c r="J4" s="168"/>
      <c r="K4" s="169"/>
    </row>
    <row r="5" spans="1:12" ht="14.25" x14ac:dyDescent="0.45">
      <c r="A5" s="164" t="s">
        <v>118</v>
      </c>
      <c r="B5" s="165"/>
      <c r="C5" s="165"/>
      <c r="D5" s="165"/>
      <c r="E5" s="165"/>
      <c r="F5" s="165"/>
      <c r="G5" s="165"/>
      <c r="H5" s="165"/>
      <c r="I5" s="165"/>
      <c r="J5" s="165"/>
      <c r="K5" s="166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2022 (k)</v>
      </c>
      <c r="J6" s="131" t="str">
        <f>MONTO2</f>
        <v>Monto pagado de la inversión actualizado al 31 de diciembre de 2022 (l)</v>
      </c>
      <c r="K6" s="131" t="str">
        <f>SALDO_PENDIENTE</f>
        <v>Saldo pendiente por pagar de la inversión al 31 de diciembre de 2022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VERO</cp:lastModifiedBy>
  <cp:lastPrinted>2017-02-04T00:56:20Z</cp:lastPrinted>
  <dcterms:created xsi:type="dcterms:W3CDTF">2017-01-19T17:59:06Z</dcterms:created>
  <dcterms:modified xsi:type="dcterms:W3CDTF">2023-01-26T17:49:32Z</dcterms:modified>
</cp:coreProperties>
</file>