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ENTA PUBLICA\CUENTA PUB 2023\2DO TRIM 2023\"/>
    </mc:Choice>
  </mc:AlternateContent>
  <bookViews>
    <workbookView xWindow="-120" yWindow="-120" windowWidth="20730" windowHeight="11160" firstSheet="5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9" l="1"/>
  <c r="C10" i="9"/>
  <c r="D10" i="9"/>
  <c r="E10" i="9"/>
  <c r="F10" i="9"/>
  <c r="G10" i="9"/>
  <c r="G9" i="8"/>
  <c r="F9" i="8"/>
  <c r="E9" i="8"/>
  <c r="D9" i="8"/>
  <c r="C9" i="8"/>
  <c r="B9" i="8"/>
  <c r="A4" i="3"/>
  <c r="A5" i="10" l="1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9" i="9"/>
  <c r="B71" i="9"/>
  <c r="B61" i="9"/>
  <c r="B53" i="9"/>
  <c r="B44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28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79" i="2"/>
  <c r="F63" i="2"/>
  <c r="E63" i="2"/>
  <c r="E79" i="2" s="1"/>
  <c r="F57" i="2"/>
  <c r="E57" i="2"/>
  <c r="F47" i="2"/>
  <c r="F59" i="2" s="1"/>
  <c r="E47" i="2"/>
  <c r="E59" i="2" s="1"/>
  <c r="E81" i="2" s="1"/>
  <c r="C60" i="2"/>
  <c r="B60" i="2"/>
  <c r="E29" i="8" l="1"/>
  <c r="C9" i="7"/>
  <c r="F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G9" i="7" l="1"/>
  <c r="B77" i="9"/>
  <c r="F77" i="9"/>
  <c r="D159" i="7"/>
  <c r="G84" i="7"/>
  <c r="G159" i="7" s="1"/>
  <c r="G42" i="6"/>
  <c r="G70" i="6"/>
  <c r="C47" i="2" l="1"/>
  <c r="C62" i="2" s="1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<sst xmlns="http://schemas.openxmlformats.org/spreadsheetml/2006/main" count="820" uniqueCount="576">
  <si>
    <t>Formato 1 Estado de Situación Financiera Detallado - LDF</t>
  </si>
  <si>
    <t>Estado de Situación Financiera Detallado - LDF</t>
  </si>
  <si>
    <t>Al 31 de Diciembre de 2022 y al 31 de Marzo de 2023 (b)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</si>
  <si>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</si>
  <si>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</si>
  <si>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</si>
  <si>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</si>
  <si>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</si>
  <si>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</si>
  <si>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</si>
  <si>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</si>
  <si>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</si>
  <si>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</si>
  <si>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</si>
  <si>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</si>
  <si>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</si>
  <si>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</si>
  <si>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</si>
  <si>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</si>
  <si>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</si>
  <si>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</si>
  <si>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</si>
  <si>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</si>
  <si>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</si>
  <si>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</si>
  <si>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</si>
  <si>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</si>
  <si>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</si>
  <si>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</si>
  <si>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</si>
  <si>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</si>
  <si>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</si>
  <si>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</si>
  <si>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</si>
  <si>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</si>
  <si>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</si>
  <si>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</si>
  <si>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</si>
  <si>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</si>
  <si>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</si>
  <si>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</si>
  <si>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</si>
  <si>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</si>
  <si>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</si>
  <si>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</si>
  <si>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</si>
  <si>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</si>
  <si>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</si>
  <si>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</si>
  <si>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</si>
  <si>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</si>
  <si>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</si>
  <si>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</si>
  <si>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</si>
  <si>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</si>
  <si>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</si>
  <si>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</si>
  <si>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</si>
  <si>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</si>
  <si>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</si>
  <si>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</si>
  <si>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</si>
  <si>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</si>
  <si>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</si>
  <si>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</si>
  <si>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</si>
  <si>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</si>
  <si>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</si>
  <si>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</si>
  <si>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</si>
  <si>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</si>
  <si>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</si>
  <si>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</si>
  <si>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</si>
  <si>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</si>
  <si>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</si>
  <si>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</si>
  <si>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</si>
  <si>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</si>
  <si>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</si>
  <si>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</si>
  <si>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</si>
  <si>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</si>
  <si>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</si>
  <si>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</si>
  <si>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</si>
  <si>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</si>
  <si>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</si>
  <si>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</si>
  <si>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</si>
  <si>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</si>
  <si>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</si>
  <si>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</si>
  <si>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</si>
  <si>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</si>
  <si>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</si>
  <si>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</si>
  <si>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</si>
  <si>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</si>
  <si>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</si>
  <si>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</si>
  <si>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</si>
  <si>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</si>
  <si>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</si>
  <si>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</si>
  <si>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</si>
  <si>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</si>
  <si>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</si>
  <si>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</si>
  <si>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</si>
  <si>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</si>
  <si>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</si>
  <si>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</si>
  <si>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</si>
  <si>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</si>
  <si>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</si>
  <si>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</si>
  <si>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</si>
  <si>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</si>
  <si>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</si>
  <si>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</si>
  <si>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</si>
  <si>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</si>
  <si>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</si>
  <si>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</si>
  <si>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</si>
  <si>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</si>
  <si>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</si>
  <si>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</si>
  <si>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</si>
  <si>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</si>
  <si>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</si>
  <si>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</si>
  <si>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</si>
  <si>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</si>
  <si>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</si>
  <si>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</si>
  <si>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</si>
  <si>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</si>
  <si>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</si>
  <si>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</si>
  <si>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</si>
  <si>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</si>
  <si>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</si>
  <si>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</si>
  <si>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</si>
  <si>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</si>
  <si>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</si>
  <si>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</si>
  <si>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</si>
  <si>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</si>
  <si>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</si>
  <si>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</si>
  <si>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</si>
  <si>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</si>
  <si>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</si>
  <si>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</si>
  <si>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</si>
  <si>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</si>
  <si>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</si>
  <si>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</si>
  <si>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</si>
  <si>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</si>
  <si>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</si>
  <si>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</si>
  <si>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</si>
  <si>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</si>
  <si>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</si>
  <si>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1 de Enero al 31 de Marzo de 2023 (b)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</si>
  <si>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</si>
  <si>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</si>
  <si>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</si>
  <si>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</si>
  <si>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</si>
  <si>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</si>
  <si>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</si>
  <si>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</si>
  <si>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</si>
  <si>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</si>
  <si>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</si>
  <si>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</si>
  <si>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</si>
  <si>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</si>
  <si>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</si>
  <si>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</si>
  <si>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</si>
  <si>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</si>
  <si>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</si>
  <si>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</si>
  <si>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</si>
  <si>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</si>
  <si>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</si>
  <si>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</si>
  <si>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</si>
  <si>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</si>
  <si>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</si>
  <si>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</si>
  <si>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</si>
  <si>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</si>
  <si>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</si>
  <si>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</si>
  <si>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</si>
  <si>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</si>
  <si>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</si>
  <si>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</si>
  <si>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</si>
  <si>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</si>
  <si>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</si>
  <si>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</si>
  <si>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</si>
  <si>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</si>
  <si>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</si>
  <si>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</si>
  <si>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</si>
  <si>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</si>
  <si>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</si>
  <si>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</si>
  <si>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</si>
  <si>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</si>
  <si>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</si>
  <si>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</si>
  <si>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</si>
  <si>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</si>
  <si>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</si>
  <si>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</si>
  <si>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</si>
  <si>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</si>
  <si>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</si>
  <si>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</si>
  <si>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</si>
  <si>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</si>
  <si>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</si>
  <si>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</si>
  <si>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</si>
  <si>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</si>
  <si>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</si>
  <si>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</si>
  <si>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</si>
  <si>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</si>
  <si>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</si>
  <si>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</si>
  <si>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</si>
  <si>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</si>
  <si>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</si>
  <si>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</si>
  <si>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</si>
  <si>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</si>
  <si>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</si>
  <si>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</si>
  <si>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</si>
  <si>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</si>
  <si>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</si>
  <si>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</si>
  <si>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</si>
  <si>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</si>
  <si>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</si>
  <si>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</si>
  <si>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</si>
  <si>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</si>
  <si>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</si>
  <si>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</si>
  <si>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</si>
  <si>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</si>
  <si>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</si>
  <si>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</si>
  <si>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</si>
  <si>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</si>
  <si>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</si>
  <si>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</si>
  <si>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</si>
  <si>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</si>
  <si>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</si>
  <si>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</si>
  <si>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</si>
  <si>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</si>
  <si>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</si>
  <si>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</si>
  <si>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</si>
  <si>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</si>
  <si>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</si>
  <si>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</si>
  <si>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</si>
  <si>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</si>
  <si>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</si>
  <si>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</si>
  <si>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</si>
  <si>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</si>
  <si>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</si>
  <si>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</si>
  <si>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</si>
  <si>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</si>
  <si>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</si>
  <si>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</si>
  <si>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</si>
  <si>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</si>
  <si>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</si>
  <si>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</si>
  <si>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</si>
  <si>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</si>
  <si>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</si>
  <si>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</si>
  <si>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</si>
  <si>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</si>
  <si>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</si>
  <si>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</si>
  <si>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</si>
  <si>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</si>
  <si>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</si>
  <si>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</si>
  <si>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</si>
  <si>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</si>
  <si>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</si>
  <si>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</si>
  <si>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</si>
  <si>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</si>
  <si>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</si>
  <si>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</si>
  <si>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</si>
  <si>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</si>
  <si>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</si>
  <si>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</si>
  <si>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</si>
  <si>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</si>
  <si>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</si>
  <si>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</si>
  <si>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</si>
  <si>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</si>
  <si>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</si>
  <si>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</si>
  <si>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</si>
  <si>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</si>
  <si>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</si>
  <si>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</si>
  <si>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</si>
  <si>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</si>
  <si>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</si>
  <si>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</si>
  <si>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</si>
  <si>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</si>
  <si>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</si>
  <si>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</si>
  <si>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</si>
  <si>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</si>
  <si>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</si>
  <si>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</si>
  <si>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</si>
  <si>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</si>
  <si>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</si>
  <si>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</si>
  <si>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</si>
  <si>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</si>
  <si>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</si>
  <si>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</si>
  <si>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</si>
  <si>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</si>
  <si>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</si>
  <si>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</si>
  <si>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</si>
  <si>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</si>
  <si>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</si>
  <si>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</si>
  <si>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</si>
  <si>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</si>
  <si>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</si>
  <si>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</si>
  <si>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</si>
  <si>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</si>
  <si>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</si>
  <si>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</si>
  <si>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</si>
  <si>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</si>
  <si>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</si>
  <si>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</si>
  <si>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</si>
  <si>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</si>
  <si>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</si>
  <si>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</si>
  <si>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</si>
  <si>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</si>
  <si>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</si>
  <si>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</si>
  <si>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</si>
  <si>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</si>
  <si>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</si>
  <si>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</si>
  <si>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</si>
  <si>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</si>
  <si>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</si>
  <si>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</si>
  <si>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</si>
  <si>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</si>
  <si>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</si>
  <si>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</si>
  <si>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</si>
  <si>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</si>
  <si>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</si>
  <si>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</si>
  <si>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</si>
  <si>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</si>
  <si>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</si>
  <si>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</si>
  <si>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</si>
  <si>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</si>
  <si>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</si>
  <si>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</si>
  <si>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</si>
  <si>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</si>
  <si>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</si>
  <si>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</si>
  <si>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</si>
  <si>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</si>
  <si>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</si>
  <si>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</si>
  <si>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</si>
  <si>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</si>
  <si>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</si>
  <si>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</si>
  <si>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</si>
  <si>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</si>
  <si>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</si>
  <si>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</si>
  <si>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</si>
  <si>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</si>
  <si>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</si>
  <si>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</si>
  <si>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</si>
  <si>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</si>
  <si>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</si>
  <si>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</si>
  <si>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</si>
  <si>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</si>
  <si>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</si>
  <si>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</si>
  <si>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</si>
  <si>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</si>
  <si>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</si>
  <si>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</si>
  <si>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</si>
  <si>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</si>
  <si>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</si>
  <si>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</si>
  <si>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</si>
  <si>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</si>
  <si>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</si>
  <si>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</si>
  <si>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</si>
  <si>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</si>
  <si>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</si>
  <si>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</si>
  <si>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</si>
  <si>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</si>
  <si>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</si>
  <si>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</si>
  <si>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</si>
  <si>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</si>
  <si>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</si>
  <si>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</si>
  <si>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</si>
  <si>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</si>
  <si>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</si>
  <si>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</si>
  <si>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</si>
  <si>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</si>
  <si>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</si>
  <si>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</si>
  <si>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</si>
  <si>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</si>
  <si>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</si>
  <si>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</si>
  <si>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</si>
  <si>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</si>
  <si>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</si>
  <si>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</si>
  <si>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</si>
  <si>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</si>
  <si>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</si>
  <si>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</si>
  <si>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</si>
  <si>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</si>
  <si>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</si>
  <si>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</si>
  <si>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</si>
  <si>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</si>
  <si>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</si>
  <si>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</si>
  <si>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</si>
  <si>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</si>
  <si>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</si>
  <si>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</si>
  <si>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</si>
  <si>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</si>
  <si>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</si>
  <si>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</si>
  <si>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</si>
  <si>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</si>
  <si>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</si>
  <si>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</si>
  <si>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</si>
  <si>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</si>
  <si>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</si>
  <si>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</si>
  <si>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</si>
  <si>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</si>
  <si>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</si>
  <si>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</si>
  <si>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</si>
  <si>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</si>
  <si>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</si>
  <si>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</si>
  <si>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</si>
  <si>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</si>
  <si>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</si>
  <si>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</si>
  <si>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</si>
  <si>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</si>
  <si>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</si>
  <si>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</si>
  <si>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</si>
  <si>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</si>
  <si>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</si>
  <si>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</si>
  <si>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</si>
  <si>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</si>
  <si>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</si>
  <si>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</si>
  <si>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</si>
  <si>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</si>
  <si>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</si>
  <si>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</si>
  <si>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</si>
  <si>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</si>
  <si>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</si>
  <si>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</si>
  <si>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</si>
  <si>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</si>
  <si>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</si>
  <si>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</si>
  <si>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</si>
  <si>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</si>
  <si>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</si>
  <si>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</si>
  <si>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</si>
  <si>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</si>
  <si>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</si>
  <si>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</si>
  <si>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</si>
  <si>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</si>
  <si>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</si>
  <si>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</si>
  <si>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</si>
  <si>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</si>
  <si>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</si>
  <si>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</si>
  <si>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</si>
  <si>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</si>
  <si>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</si>
  <si>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</si>
  <si>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</si>
  <si>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</si>
  <si>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</si>
  <si>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</si>
  <si>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</si>
  <si>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</si>
  <si>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</si>
  <si>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</si>
  <si>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</si>
  <si>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Municipal para el Desarrollo Integral de la Familia de Santa Catarina, Guanajuato</t>
  </si>
  <si>
    <t>31120M34D010100 DESPACHO DE LA DIRECCION GENERAL</t>
  </si>
  <si>
    <t>31120M34D010200 AREA PROCURADURIA</t>
  </si>
  <si>
    <t>31120M34D010300 AREA ADULTO MAYOR</t>
  </si>
  <si>
    <t>31120M34D010400 AREA DIF-SEG</t>
  </si>
  <si>
    <t>31120M34D010500 AREA ALIMENTARIA</t>
  </si>
  <si>
    <t>31120M34D010600 AREA REHABILITACION</t>
  </si>
  <si>
    <t>31120M34D010700 AREA DANNA</t>
  </si>
  <si>
    <t>31120M34D010800 COORDINACION MUJER</t>
  </si>
  <si>
    <t>31120M34D010900 AREA RED MOVIL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</si>
</sst>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8" formatCode="_-* #,##0.00_-;\-* #,##0.00_-;_-* &quot;-&quot;??_-;_-@_-"/>
    <numFmt numFmtId="169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168" fontId="1" fillId="0" borderId="0" applyFont="0" applyFill="0" applyBorder="0" applyAlignment="0" applyProtection="0"/>
    <xf numFmtId="0" fontId="19" fillId="0" borderId="0"/>
    <xf numFmtId="0" fontId="20" fillId="0" borderId="0"/>
  </cellStyleXfs>
  <cellXfs count="212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169" fontId="2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169" fontId="0" fillId="3" borderId="14" xfId="4" applyNumberFormat="1" applyFont="1" applyFill="1" applyBorder="1" applyAlignment="1" applyProtection="1">
      <alignment vertical="center"/>
      <protection locked="0"/>
    </xf>
    <xf numFmtId="169" fontId="1" fillId="3" borderId="14" xfId="4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9" fontId="0" fillId="0" borderId="14" xfId="4" applyNumberFormat="1" applyFont="1" applyFill="1" applyBorder="1" applyAlignment="1" applyProtection="1">
      <alignment vertical="center"/>
      <protection locked="0"/>
    </xf>
    <xf numFmtId="169" fontId="1" fillId="0" borderId="14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vertical="center"/>
      <protection locked="0"/>
    </xf>
    <xf numFmtId="169" fontId="1" fillId="0" borderId="8" xfId="4" applyNumberFormat="1" applyFont="1" applyFill="1" applyBorder="1" applyAlignment="1" applyProtection="1">
      <alignment vertical="center"/>
      <protection locked="0"/>
    </xf>
    <xf numFmtId="169" fontId="0" fillId="0" borderId="8" xfId="4" applyNumberFormat="1" applyFont="1" applyFill="1" applyBorder="1" applyAlignment="1" applyProtection="1">
      <alignment horizontal="right" vertical="center"/>
      <protection locked="0"/>
    </xf>
    <xf numFmtId="169" fontId="1" fillId="0" borderId="8" xfId="4" applyNumberFormat="1" applyFont="1" applyFill="1" applyBorder="1" applyAlignment="1" applyProtection="1">
      <alignment horizontal="right" vertical="center"/>
      <protection locked="0"/>
    </xf>
  </cellXfs>
  <cellStyles count="7">
    <cellStyle name="Millares" xfId="1" builtinId="3"/>
    <cellStyle name="Millares 2" xfId="4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B43" zoomScale="70" zoomScaleNormal="70" workbookViewId="0">
      <selection activeCell="E68" sqref="E68:F73"/>
    </sheetView>
  </sheetViews>
  <sheetFormatPr baseColWidth="10" defaultColWidth="11" defaultRowHeight="15" x14ac:dyDescent="0.25"/>
  <cols>
    <col min="1" max="1" width="96.42578125" customWidth="1"/>
    <col min="2" max="2" width="16.28515625" bestFit="1" customWidth="1"/>
    <col min="3" max="3" width="19.28515625" bestFit="1" customWidth="1"/>
    <col min="4" max="4" width="98.7109375" bestFit="1" customWidth="1"/>
    <col min="5" max="5" width="16.7109375" bestFit="1" customWidth="1"/>
    <col min="6" max="6" width="19.28515625" bestFit="1" customWidth="1"/>
  </cols>
  <sheetData>
    <row r="1" spans="1:6" ht="40.9" customHeight="1" x14ac:dyDescent="0.25">
      <c r="A1" s="143" t="s">
        <v>0</v>
      </c>
      <c r="B1" s="144"/>
      <c r="C1" s="144"/>
      <c r="D1" s="144"/>
      <c r="E1" s="144"/>
      <c r="F1" s="145"/>
    </row>
    <row r="2" spans="1:6" ht="15" customHeight="1" x14ac:dyDescent="0.25">
      <c r="A2" s="177" t="s">
        <v>566</v>
      </c>
      <c r="B2" s="178"/>
      <c r="C2" s="178"/>
      <c r="D2" s="178"/>
      <c r="E2" s="178"/>
      <c r="F2" s="179"/>
    </row>
    <row r="3" spans="1:6" ht="15" customHeight="1" x14ac:dyDescent="0.25">
      <c r="A3" s="117" t="s">
        <v>1</v>
      </c>
      <c r="B3" s="118"/>
      <c r="C3" s="118"/>
      <c r="D3" s="118"/>
      <c r="E3" s="118"/>
      <c r="F3" s="119"/>
    </row>
    <row r="4" spans="1:6" ht="12.95" customHeight="1" x14ac:dyDescent="0.25">
      <c r="A4" s="117" t="s">
        <v>2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180">
        <v>1266061.32</v>
      </c>
      <c r="C9" s="180">
        <v>1018307.52</v>
      </c>
      <c r="D9" s="48" t="s">
        <v>13</v>
      </c>
      <c r="E9" s="183">
        <v>682504.46000000008</v>
      </c>
      <c r="F9" s="183">
        <v>711477.13</v>
      </c>
    </row>
    <row r="10" spans="1:6" x14ac:dyDescent="0.25">
      <c r="A10" s="50" t="s">
        <v>14</v>
      </c>
      <c r="B10" s="181">
        <v>0</v>
      </c>
      <c r="C10" s="181">
        <v>0</v>
      </c>
      <c r="D10" s="50" t="s">
        <v>15</v>
      </c>
      <c r="E10" s="184">
        <v>637057.06000000006</v>
      </c>
      <c r="F10" s="184">
        <v>667800.19999999995</v>
      </c>
    </row>
    <row r="11" spans="1:6" x14ac:dyDescent="0.25">
      <c r="A11" s="50" t="s">
        <v>16</v>
      </c>
      <c r="B11" s="181">
        <v>1266061.32</v>
      </c>
      <c r="C11" s="181">
        <v>1018307.52</v>
      </c>
      <c r="D11" s="50" t="s">
        <v>17</v>
      </c>
      <c r="E11" s="184">
        <v>12085</v>
      </c>
      <c r="F11" s="184">
        <v>9013</v>
      </c>
    </row>
    <row r="12" spans="1:6" x14ac:dyDescent="0.25">
      <c r="A12" s="50" t="s">
        <v>18</v>
      </c>
      <c r="B12" s="181">
        <v>0</v>
      </c>
      <c r="C12" s="181">
        <v>0</v>
      </c>
      <c r="D12" s="50" t="s">
        <v>19</v>
      </c>
      <c r="E12" s="184">
        <v>0</v>
      </c>
      <c r="F12" s="184">
        <v>0</v>
      </c>
    </row>
    <row r="13" spans="1:6" x14ac:dyDescent="0.25">
      <c r="A13" s="50" t="s">
        <v>20</v>
      </c>
      <c r="B13" s="181">
        <v>0</v>
      </c>
      <c r="C13" s="181">
        <v>0</v>
      </c>
      <c r="D13" s="50" t="s">
        <v>21</v>
      </c>
      <c r="E13" s="184">
        <v>0</v>
      </c>
      <c r="F13" s="184">
        <v>0</v>
      </c>
    </row>
    <row r="14" spans="1:6" x14ac:dyDescent="0.25">
      <c r="A14" s="50" t="s">
        <v>22</v>
      </c>
      <c r="B14" s="181">
        <v>0</v>
      </c>
      <c r="C14" s="181">
        <v>0</v>
      </c>
      <c r="D14" s="50" t="s">
        <v>23</v>
      </c>
      <c r="E14" s="184">
        <v>0</v>
      </c>
      <c r="F14" s="184">
        <v>0</v>
      </c>
    </row>
    <row r="15" spans="1:6" x14ac:dyDescent="0.25">
      <c r="A15" s="50" t="s">
        <v>24</v>
      </c>
      <c r="B15" s="181">
        <v>0</v>
      </c>
      <c r="C15" s="181">
        <v>0</v>
      </c>
      <c r="D15" s="50" t="s">
        <v>25</v>
      </c>
      <c r="E15" s="184">
        <v>0</v>
      </c>
      <c r="F15" s="184">
        <v>0</v>
      </c>
    </row>
    <row r="16" spans="1:6" x14ac:dyDescent="0.25">
      <c r="A16" s="50" t="s">
        <v>26</v>
      </c>
      <c r="B16" s="181">
        <v>0</v>
      </c>
      <c r="C16" s="181">
        <v>0</v>
      </c>
      <c r="D16" s="50" t="s">
        <v>27</v>
      </c>
      <c r="E16" s="184">
        <v>30362.400000000001</v>
      </c>
      <c r="F16" s="184">
        <v>38357.56</v>
      </c>
    </row>
    <row r="17" spans="1:6" x14ac:dyDescent="0.25">
      <c r="A17" s="48" t="s">
        <v>28</v>
      </c>
      <c r="B17" s="180">
        <v>335567.96</v>
      </c>
      <c r="C17" s="180">
        <v>235747.76</v>
      </c>
      <c r="D17" s="50" t="s">
        <v>29</v>
      </c>
      <c r="E17" s="184">
        <v>0</v>
      </c>
      <c r="F17" s="184">
        <v>0</v>
      </c>
    </row>
    <row r="18" spans="1:6" x14ac:dyDescent="0.25">
      <c r="A18" s="50" t="s">
        <v>30</v>
      </c>
      <c r="B18" s="181">
        <v>0</v>
      </c>
      <c r="C18" s="181">
        <v>0</v>
      </c>
      <c r="D18" s="50" t="s">
        <v>31</v>
      </c>
      <c r="E18" s="184">
        <v>3000</v>
      </c>
      <c r="F18" s="184">
        <v>-3693.63</v>
      </c>
    </row>
    <row r="19" spans="1:6" x14ac:dyDescent="0.25">
      <c r="A19" s="50" t="s">
        <v>32</v>
      </c>
      <c r="B19" s="181">
        <v>226505.92</v>
      </c>
      <c r="C19" s="181">
        <v>226505.92</v>
      </c>
      <c r="D19" s="48" t="s">
        <v>33</v>
      </c>
      <c r="E19" s="183">
        <v>0</v>
      </c>
      <c r="F19" s="183">
        <v>0</v>
      </c>
    </row>
    <row r="20" spans="1:6" x14ac:dyDescent="0.25">
      <c r="A20" s="50" t="s">
        <v>34</v>
      </c>
      <c r="B20" s="181">
        <v>98135.76</v>
      </c>
      <c r="C20" s="181">
        <v>7241.84</v>
      </c>
      <c r="D20" s="50" t="s">
        <v>35</v>
      </c>
      <c r="E20" s="184">
        <v>0</v>
      </c>
      <c r="F20" s="184">
        <v>0</v>
      </c>
    </row>
    <row r="21" spans="1:6" x14ac:dyDescent="0.25">
      <c r="A21" s="50" t="s">
        <v>36</v>
      </c>
      <c r="B21" s="181">
        <v>0</v>
      </c>
      <c r="C21" s="181">
        <v>0</v>
      </c>
      <c r="D21" s="50" t="s">
        <v>37</v>
      </c>
      <c r="E21" s="184">
        <v>0</v>
      </c>
      <c r="F21" s="184">
        <v>0</v>
      </c>
    </row>
    <row r="22" spans="1:6" x14ac:dyDescent="0.25">
      <c r="A22" s="50" t="s">
        <v>38</v>
      </c>
      <c r="B22" s="181">
        <v>926.28</v>
      </c>
      <c r="C22" s="181">
        <v>0</v>
      </c>
      <c r="D22" s="50" t="s">
        <v>39</v>
      </c>
      <c r="E22" s="184">
        <v>0</v>
      </c>
      <c r="F22" s="184">
        <v>0</v>
      </c>
    </row>
    <row r="23" spans="1:6" x14ac:dyDescent="0.25">
      <c r="A23" s="50" t="s">
        <v>40</v>
      </c>
      <c r="B23" s="181">
        <v>0</v>
      </c>
      <c r="C23" s="181">
        <v>0</v>
      </c>
      <c r="D23" s="48" t="s">
        <v>41</v>
      </c>
      <c r="E23" s="183">
        <v>0</v>
      </c>
      <c r="F23" s="183">
        <v>0</v>
      </c>
    </row>
    <row r="24" spans="1:6" x14ac:dyDescent="0.25">
      <c r="A24" s="50" t="s">
        <v>42</v>
      </c>
      <c r="B24" s="181">
        <v>10000</v>
      </c>
      <c r="C24" s="181">
        <v>2000</v>
      </c>
      <c r="D24" s="50" t="s">
        <v>43</v>
      </c>
      <c r="E24" s="184">
        <v>0</v>
      </c>
      <c r="F24" s="184">
        <v>0</v>
      </c>
    </row>
    <row r="25" spans="1:6" x14ac:dyDescent="0.25">
      <c r="A25" s="48" t="s">
        <v>44</v>
      </c>
      <c r="B25" s="180">
        <v>0</v>
      </c>
      <c r="C25" s="180">
        <v>0</v>
      </c>
      <c r="D25" s="50" t="s">
        <v>45</v>
      </c>
      <c r="E25" s="184">
        <v>0</v>
      </c>
      <c r="F25" s="184">
        <v>0</v>
      </c>
    </row>
    <row r="26" spans="1:6" x14ac:dyDescent="0.25">
      <c r="A26" s="50" t="s">
        <v>46</v>
      </c>
      <c r="B26" s="181">
        <v>0</v>
      </c>
      <c r="C26" s="181">
        <v>0</v>
      </c>
      <c r="D26" s="48" t="s">
        <v>47</v>
      </c>
      <c r="E26" s="184">
        <v>0</v>
      </c>
      <c r="F26" s="184">
        <v>0</v>
      </c>
    </row>
    <row r="27" spans="1:6" x14ac:dyDescent="0.25">
      <c r="A27" s="50" t="s">
        <v>48</v>
      </c>
      <c r="B27" s="181">
        <v>0</v>
      </c>
      <c r="C27" s="181">
        <v>0</v>
      </c>
      <c r="D27" s="48" t="s">
        <v>49</v>
      </c>
      <c r="E27" s="183">
        <v>0</v>
      </c>
      <c r="F27" s="183">
        <v>0</v>
      </c>
    </row>
    <row r="28" spans="1:6" x14ac:dyDescent="0.25">
      <c r="A28" s="50" t="s">
        <v>50</v>
      </c>
      <c r="B28" s="181">
        <v>0</v>
      </c>
      <c r="C28" s="181">
        <v>0</v>
      </c>
      <c r="D28" s="50" t="s">
        <v>51</v>
      </c>
      <c r="E28" s="184">
        <v>0</v>
      </c>
      <c r="F28" s="184">
        <v>0</v>
      </c>
    </row>
    <row r="29" spans="1:6" x14ac:dyDescent="0.25">
      <c r="A29" s="50" t="s">
        <v>52</v>
      </c>
      <c r="B29" s="181">
        <v>0</v>
      </c>
      <c r="C29" s="181">
        <v>0</v>
      </c>
      <c r="D29" s="50" t="s">
        <v>53</v>
      </c>
      <c r="E29" s="184">
        <v>0</v>
      </c>
      <c r="F29" s="184">
        <v>0</v>
      </c>
    </row>
    <row r="30" spans="1:6" x14ac:dyDescent="0.25">
      <c r="A30" s="50" t="s">
        <v>54</v>
      </c>
      <c r="B30" s="181">
        <v>0</v>
      </c>
      <c r="C30" s="181">
        <v>0</v>
      </c>
      <c r="D30" s="50" t="s">
        <v>55</v>
      </c>
      <c r="E30" s="184">
        <v>0</v>
      </c>
      <c r="F30" s="184">
        <v>0</v>
      </c>
    </row>
    <row r="31" spans="1:6" x14ac:dyDescent="0.25">
      <c r="A31" s="48" t="s">
        <v>56</v>
      </c>
      <c r="B31" s="180">
        <v>0</v>
      </c>
      <c r="C31" s="180">
        <v>0</v>
      </c>
      <c r="D31" s="48" t="s">
        <v>57</v>
      </c>
      <c r="E31" s="183">
        <v>0</v>
      </c>
      <c r="F31" s="183">
        <v>0</v>
      </c>
    </row>
    <row r="32" spans="1:6" x14ac:dyDescent="0.25">
      <c r="A32" s="50" t="s">
        <v>58</v>
      </c>
      <c r="B32" s="181">
        <v>0</v>
      </c>
      <c r="C32" s="181">
        <v>0</v>
      </c>
      <c r="D32" s="50" t="s">
        <v>59</v>
      </c>
      <c r="E32" s="183">
        <v>0</v>
      </c>
      <c r="F32" s="183">
        <v>0</v>
      </c>
    </row>
    <row r="33" spans="1:6" ht="14.45" customHeight="1" x14ac:dyDescent="0.25">
      <c r="A33" s="50" t="s">
        <v>60</v>
      </c>
      <c r="B33" s="181">
        <v>0</v>
      </c>
      <c r="C33" s="181">
        <v>0</v>
      </c>
      <c r="D33" s="50" t="s">
        <v>61</v>
      </c>
      <c r="E33" s="184">
        <v>0</v>
      </c>
      <c r="F33" s="184">
        <v>0</v>
      </c>
    </row>
    <row r="34" spans="1:6" ht="14.45" customHeight="1" x14ac:dyDescent="0.25">
      <c r="A34" s="50" t="s">
        <v>62</v>
      </c>
      <c r="B34" s="181">
        <v>0</v>
      </c>
      <c r="C34" s="181">
        <v>0</v>
      </c>
      <c r="D34" s="50" t="s">
        <v>63</v>
      </c>
      <c r="E34" s="184">
        <v>0</v>
      </c>
      <c r="F34" s="184">
        <v>0</v>
      </c>
    </row>
    <row r="35" spans="1:6" ht="14.45" customHeight="1" x14ac:dyDescent="0.25">
      <c r="A35" s="50" t="s">
        <v>64</v>
      </c>
      <c r="B35" s="181">
        <v>0</v>
      </c>
      <c r="C35" s="181">
        <v>0</v>
      </c>
      <c r="D35" s="50" t="s">
        <v>65</v>
      </c>
      <c r="E35" s="184">
        <v>0</v>
      </c>
      <c r="F35" s="184">
        <v>0</v>
      </c>
    </row>
    <row r="36" spans="1:6" ht="14.45" customHeight="1" x14ac:dyDescent="0.25">
      <c r="A36" s="50" t="s">
        <v>66</v>
      </c>
      <c r="B36" s="181">
        <v>0</v>
      </c>
      <c r="C36" s="181">
        <v>0</v>
      </c>
      <c r="D36" s="50" t="s">
        <v>67</v>
      </c>
      <c r="E36" s="184">
        <v>0</v>
      </c>
      <c r="F36" s="184">
        <v>0</v>
      </c>
    </row>
    <row r="37" spans="1:6" ht="14.45" customHeight="1" x14ac:dyDescent="0.25">
      <c r="A37" s="48" t="s">
        <v>68</v>
      </c>
      <c r="B37" s="181">
        <v>0</v>
      </c>
      <c r="C37" s="181">
        <v>0</v>
      </c>
      <c r="D37" s="50" t="s">
        <v>69</v>
      </c>
      <c r="E37" s="184">
        <v>0</v>
      </c>
      <c r="F37" s="184">
        <v>0</v>
      </c>
    </row>
    <row r="38" spans="1:6" x14ac:dyDescent="0.25">
      <c r="A38" s="48" t="s">
        <v>70</v>
      </c>
      <c r="B38" s="180">
        <v>0</v>
      </c>
      <c r="C38" s="180">
        <v>0</v>
      </c>
      <c r="D38" s="48" t="s">
        <v>71</v>
      </c>
      <c r="E38" s="183">
        <v>0</v>
      </c>
      <c r="F38" s="183">
        <v>0</v>
      </c>
    </row>
    <row r="39" spans="1:6" x14ac:dyDescent="0.25">
      <c r="A39" s="50" t="s">
        <v>72</v>
      </c>
      <c r="B39" s="181">
        <v>0</v>
      </c>
      <c r="C39" s="181">
        <v>0</v>
      </c>
      <c r="D39" s="50" t="s">
        <v>73</v>
      </c>
      <c r="E39" s="184">
        <v>0</v>
      </c>
      <c r="F39" s="184">
        <v>0</v>
      </c>
    </row>
    <row r="40" spans="1:6" x14ac:dyDescent="0.25">
      <c r="A40" s="50" t="s">
        <v>74</v>
      </c>
      <c r="B40" s="181">
        <v>0</v>
      </c>
      <c r="C40" s="181">
        <v>0</v>
      </c>
      <c r="D40" s="50" t="s">
        <v>75</v>
      </c>
      <c r="E40" s="184">
        <v>0</v>
      </c>
      <c r="F40" s="184">
        <v>0</v>
      </c>
    </row>
    <row r="41" spans="1:6" x14ac:dyDescent="0.25">
      <c r="A41" s="48" t="s">
        <v>76</v>
      </c>
      <c r="B41" s="180">
        <v>0</v>
      </c>
      <c r="C41" s="180">
        <v>0</v>
      </c>
      <c r="D41" s="50" t="s">
        <v>77</v>
      </c>
      <c r="E41" s="184">
        <v>0</v>
      </c>
      <c r="F41" s="184">
        <v>0</v>
      </c>
    </row>
    <row r="42" spans="1:6" x14ac:dyDescent="0.25">
      <c r="A42" s="50" t="s">
        <v>78</v>
      </c>
      <c r="B42" s="181">
        <v>0</v>
      </c>
      <c r="C42" s="181">
        <v>0</v>
      </c>
      <c r="D42" s="48" t="s">
        <v>79</v>
      </c>
      <c r="E42" s="183">
        <v>0</v>
      </c>
      <c r="F42" s="183">
        <v>0</v>
      </c>
    </row>
    <row r="43" spans="1:6" x14ac:dyDescent="0.25">
      <c r="A43" s="50" t="s">
        <v>80</v>
      </c>
      <c r="B43" s="181">
        <v>0</v>
      </c>
      <c r="C43" s="181">
        <v>0</v>
      </c>
      <c r="D43" s="50" t="s">
        <v>81</v>
      </c>
      <c r="E43" s="184">
        <v>0</v>
      </c>
      <c r="F43" s="184">
        <v>0</v>
      </c>
    </row>
    <row r="44" spans="1:6" x14ac:dyDescent="0.25">
      <c r="A44" s="50" t="s">
        <v>82</v>
      </c>
      <c r="B44" s="181">
        <v>0</v>
      </c>
      <c r="C44" s="181">
        <v>0</v>
      </c>
      <c r="D44" s="50" t="s">
        <v>83</v>
      </c>
      <c r="E44" s="184">
        <v>0</v>
      </c>
      <c r="F44" s="184">
        <v>0</v>
      </c>
    </row>
    <row r="45" spans="1:6" x14ac:dyDescent="0.25">
      <c r="A45" s="50" t="s">
        <v>84</v>
      </c>
      <c r="B45" s="181">
        <v>0</v>
      </c>
      <c r="C45" s="181">
        <v>0</v>
      </c>
      <c r="D45" s="50" t="s">
        <v>85</v>
      </c>
      <c r="E45" s="184">
        <v>0</v>
      </c>
      <c r="F45" s="184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B9+B17+B25+B31+B38+B41</f>
        <v>1601629.28</v>
      </c>
      <c r="C47" s="4">
        <f>C9+C17+C25+C31+C38+C41</f>
        <v>1254055.28</v>
      </c>
      <c r="D47" s="2" t="s">
        <v>87</v>
      </c>
      <c r="E47" s="4">
        <f>E9+E19+E23+E26+E27+E31+E38+E42</f>
        <v>682504.46000000008</v>
      </c>
      <c r="F47" s="4">
        <f>F9+F19+F23+F26+F27+F31+F38+F42</f>
        <v>711477.13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182">
        <v>0</v>
      </c>
      <c r="C50" s="182">
        <v>0</v>
      </c>
      <c r="D50" s="48" t="s">
        <v>91</v>
      </c>
      <c r="E50" s="185">
        <v>0</v>
      </c>
      <c r="F50" s="185">
        <v>0</v>
      </c>
    </row>
    <row r="51" spans="1:6" x14ac:dyDescent="0.25">
      <c r="A51" s="48" t="s">
        <v>92</v>
      </c>
      <c r="B51" s="182">
        <v>0</v>
      </c>
      <c r="C51" s="182">
        <v>0</v>
      </c>
      <c r="D51" s="48" t="s">
        <v>93</v>
      </c>
      <c r="E51" s="185">
        <v>0</v>
      </c>
      <c r="F51" s="185">
        <v>0</v>
      </c>
    </row>
    <row r="52" spans="1:6" x14ac:dyDescent="0.25">
      <c r="A52" s="48" t="s">
        <v>94</v>
      </c>
      <c r="B52" s="182">
        <v>0</v>
      </c>
      <c r="C52" s="182">
        <v>0</v>
      </c>
      <c r="D52" s="48" t="s">
        <v>95</v>
      </c>
      <c r="E52" s="185">
        <v>0</v>
      </c>
      <c r="F52" s="185">
        <v>0</v>
      </c>
    </row>
    <row r="53" spans="1:6" x14ac:dyDescent="0.25">
      <c r="A53" s="48" t="s">
        <v>96</v>
      </c>
      <c r="B53" s="182">
        <v>969684.3</v>
      </c>
      <c r="C53" s="182">
        <v>938279.3</v>
      </c>
      <c r="D53" s="48" t="s">
        <v>97</v>
      </c>
      <c r="E53" s="185">
        <v>0</v>
      </c>
      <c r="F53" s="185">
        <v>0</v>
      </c>
    </row>
    <row r="54" spans="1:6" x14ac:dyDescent="0.25">
      <c r="A54" s="48" t="s">
        <v>98</v>
      </c>
      <c r="B54" s="182">
        <v>19334.419999999998</v>
      </c>
      <c r="C54" s="182">
        <v>13113.14</v>
      </c>
      <c r="D54" s="48" t="s">
        <v>99</v>
      </c>
      <c r="E54" s="185">
        <v>0</v>
      </c>
      <c r="F54" s="185">
        <v>0</v>
      </c>
    </row>
    <row r="55" spans="1:6" x14ac:dyDescent="0.25">
      <c r="A55" s="48" t="s">
        <v>100</v>
      </c>
      <c r="B55" s="182">
        <v>-774887.38</v>
      </c>
      <c r="C55" s="182">
        <v>-774887.38</v>
      </c>
      <c r="D55" s="52" t="s">
        <v>101</v>
      </c>
      <c r="E55" s="185">
        <v>230853.7</v>
      </c>
      <c r="F55" s="185">
        <v>230853.7</v>
      </c>
    </row>
    <row r="56" spans="1:6" x14ac:dyDescent="0.25">
      <c r="A56" s="48" t="s">
        <v>102</v>
      </c>
      <c r="B56" s="182">
        <v>0</v>
      </c>
      <c r="C56" s="182">
        <v>0</v>
      </c>
      <c r="D56" s="47"/>
      <c r="E56" s="51"/>
      <c r="F56" s="51"/>
    </row>
    <row r="57" spans="1:6" x14ac:dyDescent="0.25">
      <c r="A57" s="48" t="s">
        <v>103</v>
      </c>
      <c r="B57" s="182">
        <v>0</v>
      </c>
      <c r="C57" s="182">
        <v>0</v>
      </c>
      <c r="D57" s="2" t="s">
        <v>104</v>
      </c>
      <c r="E57" s="4">
        <f>SUM(E50:E55)</f>
        <v>230853.7</v>
      </c>
      <c r="F57" s="4">
        <f>SUM(F50:F55)</f>
        <v>230853.7</v>
      </c>
    </row>
    <row r="58" spans="1:6" x14ac:dyDescent="0.25">
      <c r="A58" s="48" t="s">
        <v>105</v>
      </c>
      <c r="B58" s="182">
        <v>0</v>
      </c>
      <c r="C58" s="182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913358.16000000015</v>
      </c>
      <c r="F59" s="4">
        <f>F47+F57</f>
        <v>942330.83000000007</v>
      </c>
    </row>
    <row r="60" spans="1:6" x14ac:dyDescent="0.25">
      <c r="A60" s="3" t="s">
        <v>107</v>
      </c>
      <c r="B60" s="4">
        <f>SUM(B50:B58)</f>
        <v>214131.34000000008</v>
      </c>
      <c r="C60" s="4">
        <f>SUM(C50:C58)</f>
        <v>176505.06000000006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1815760.62</v>
      </c>
      <c r="C62" s="4">
        <f>SUM(C47+C60)</f>
        <v>1430560.34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0</v>
      </c>
      <c r="F63" s="49">
        <f>SUM(F64:F66)</f>
        <v>0</v>
      </c>
    </row>
    <row r="64" spans="1:6" x14ac:dyDescent="0.25">
      <c r="A64" s="47"/>
      <c r="B64" s="47"/>
      <c r="C64" s="47"/>
      <c r="D64" s="48" t="s">
        <v>111</v>
      </c>
      <c r="E64" s="49">
        <v>0</v>
      </c>
      <c r="F64" s="49">
        <v>0</v>
      </c>
    </row>
    <row r="65" spans="1:6" x14ac:dyDescent="0.25">
      <c r="A65" s="47"/>
      <c r="B65" s="47"/>
      <c r="C65" s="47"/>
      <c r="D65" s="52" t="s">
        <v>112</v>
      </c>
      <c r="E65" s="49">
        <v>0</v>
      </c>
      <c r="F65" s="49">
        <v>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186">
        <v>6981473.4500000002</v>
      </c>
      <c r="F68" s="186">
        <v>3644448.54</v>
      </c>
    </row>
    <row r="69" spans="1:6" x14ac:dyDescent="0.25">
      <c r="A69" s="55"/>
      <c r="B69" s="47"/>
      <c r="C69" s="47"/>
      <c r="D69" s="48" t="s">
        <v>115</v>
      </c>
      <c r="E69" s="187">
        <v>422118.38</v>
      </c>
      <c r="F69" s="187">
        <v>169688.87</v>
      </c>
    </row>
    <row r="70" spans="1:6" x14ac:dyDescent="0.25">
      <c r="A70" s="55"/>
      <c r="B70" s="47"/>
      <c r="C70" s="47"/>
      <c r="D70" s="48" t="s">
        <v>116</v>
      </c>
      <c r="E70" s="187">
        <v>6559355.0700000003</v>
      </c>
      <c r="F70" s="187">
        <v>3474759.67</v>
      </c>
    </row>
    <row r="71" spans="1:6" x14ac:dyDescent="0.25">
      <c r="A71" s="55"/>
      <c r="B71" s="47"/>
      <c r="C71" s="47"/>
      <c r="D71" s="48" t="s">
        <v>117</v>
      </c>
      <c r="E71" s="187">
        <v>0</v>
      </c>
      <c r="F71" s="187">
        <v>0</v>
      </c>
    </row>
    <row r="72" spans="1:6" x14ac:dyDescent="0.25">
      <c r="A72" s="55"/>
      <c r="B72" s="47"/>
      <c r="C72" s="47"/>
      <c r="D72" s="48" t="s">
        <v>118</v>
      </c>
      <c r="E72" s="187">
        <v>0</v>
      </c>
      <c r="F72" s="187">
        <v>0</v>
      </c>
    </row>
    <row r="73" spans="1:6" x14ac:dyDescent="0.25">
      <c r="A73" s="55"/>
      <c r="B73" s="47"/>
      <c r="C73" s="47"/>
      <c r="D73" s="48" t="s">
        <v>119</v>
      </c>
      <c r="E73" s="187">
        <v>0</v>
      </c>
      <c r="F73" s="187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6981473.4500000002</v>
      </c>
      <c r="F79" s="4">
        <f>F63+F68+F75</f>
        <v>3644448.54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7894831.6100000003</v>
      </c>
      <c r="F81" s="4">
        <f>F59+F79</f>
        <v>4586779.37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2">
    <mergeCell ref="A1:F1"/>
    <mergeCell ref="A2:F2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6:C49 E46:F49 B59:C62 E56:F67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66" t="s">
        <v>455</v>
      </c>
      <c r="B1" s="166"/>
      <c r="C1" s="166"/>
      <c r="D1" s="166"/>
      <c r="E1" s="166"/>
      <c r="F1" s="166"/>
      <c r="G1" s="166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35" t="s">
        <v>456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457</v>
      </c>
      <c r="B5" s="136"/>
      <c r="C5" s="136"/>
      <c r="D5" s="136"/>
      <c r="E5" s="136"/>
      <c r="F5" s="136"/>
      <c r="G5" s="137"/>
    </row>
    <row r="6" spans="1:7" x14ac:dyDescent="0.25">
      <c r="A6" s="164" t="s">
        <v>458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83.25" customHeight="1" x14ac:dyDescent="0.25">
      <c r="A7" s="165"/>
      <c r="B7" s="72" t="s">
        <v>459</v>
      </c>
      <c r="C7" s="165"/>
      <c r="D7" s="165"/>
      <c r="E7" s="165"/>
      <c r="F7" s="165"/>
      <c r="G7" s="165"/>
    </row>
    <row r="8" spans="1:7" ht="30" x14ac:dyDescent="0.25">
      <c r="A8" s="73" t="s">
        <v>460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242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243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244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246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462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463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464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267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465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467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468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469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294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470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299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472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301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7" t="s">
        <v>474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475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457</v>
      </c>
      <c r="B5" s="118"/>
      <c r="C5" s="118"/>
      <c r="D5" s="118"/>
      <c r="E5" s="118"/>
      <c r="F5" s="118"/>
      <c r="G5" s="119"/>
    </row>
    <row r="6" spans="1:7" x14ac:dyDescent="0.25">
      <c r="A6" s="168" t="s">
        <v>476</v>
      </c>
      <c r="B6" s="38">
        <v>2022</v>
      </c>
      <c r="C6" s="164">
        <f>+B6+1</f>
        <v>2023</v>
      </c>
      <c r="D6" s="164">
        <f>+C6+1</f>
        <v>2024</v>
      </c>
      <c r="E6" s="164">
        <f>+D6+1</f>
        <v>2025</v>
      </c>
      <c r="F6" s="164">
        <f>+E6+1</f>
        <v>2026</v>
      </c>
      <c r="G6" s="164">
        <f>+F6+1</f>
        <v>2027</v>
      </c>
    </row>
    <row r="7" spans="1:7" ht="57.75" customHeight="1" x14ac:dyDescent="0.25">
      <c r="A7" s="169"/>
      <c r="B7" s="39" t="s">
        <v>459</v>
      </c>
      <c r="C7" s="165"/>
      <c r="D7" s="165"/>
      <c r="E7" s="165"/>
      <c r="F7" s="165"/>
      <c r="G7" s="165"/>
    </row>
    <row r="8" spans="1:7" x14ac:dyDescent="0.25">
      <c r="A8" s="27" t="s">
        <v>477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480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486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487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488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489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7" t="s">
        <v>490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491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1" t="s">
        <v>458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f>+F5+1</f>
        <v>2022</v>
      </c>
    </row>
    <row r="6" spans="1:7" ht="32.25" x14ac:dyDescent="0.25">
      <c r="A6" s="154"/>
      <c r="B6" s="173"/>
      <c r="C6" s="173"/>
      <c r="D6" s="173"/>
      <c r="E6" s="173"/>
      <c r="F6" s="173"/>
      <c r="G6" s="39" t="s">
        <v>492</v>
      </c>
    </row>
    <row r="7" spans="1:7" x14ac:dyDescent="0.25">
      <c r="A7" s="64" t="s">
        <v>460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495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497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498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499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500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501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502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503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504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505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509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470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510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299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512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70" t="s">
        <v>513</v>
      </c>
      <c r="B39" s="170"/>
      <c r="C39" s="170"/>
      <c r="D39" s="170"/>
      <c r="E39" s="170"/>
      <c r="F39" s="170"/>
      <c r="G39" s="170"/>
    </row>
    <row r="40" spans="1:7" x14ac:dyDescent="0.25">
      <c r="A40" s="170" t="s">
        <v>514</v>
      </c>
      <c r="B40" s="170"/>
      <c r="C40" s="170"/>
      <c r="D40" s="170"/>
      <c r="E40" s="170"/>
      <c r="F40" s="170"/>
      <c r="G40" s="17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7" t="s">
        <v>515</v>
      </c>
      <c r="B1" s="167"/>
      <c r="C1" s="167"/>
      <c r="D1" s="167"/>
      <c r="E1" s="167"/>
      <c r="F1" s="167"/>
      <c r="G1" s="167"/>
    </row>
    <row r="2" spans="1:7" x14ac:dyDescent="0.25">
      <c r="A2" s="132" t="str">
        <f>'Formato 1'!A2</f>
        <v xml:space="preserve"> Sistema Municipal para el Desarrollo Integral de la Familia de Santa Catarina, Guanajuato</v>
      </c>
      <c r="B2" s="133"/>
      <c r="C2" s="133"/>
      <c r="D2" s="133"/>
      <c r="E2" s="133"/>
      <c r="F2" s="133"/>
      <c r="G2" s="134"/>
    </row>
    <row r="3" spans="1:7" x14ac:dyDescent="0.25">
      <c r="A3" s="117" t="s">
        <v>516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74" t="s">
        <v>476</v>
      </c>
      <c r="B5" s="172">
        <v>2017</v>
      </c>
      <c r="C5" s="172">
        <f>+B5+1</f>
        <v>2018</v>
      </c>
      <c r="D5" s="172">
        <f>+C5+1</f>
        <v>2019</v>
      </c>
      <c r="E5" s="172">
        <f>+D5+1</f>
        <v>2020</v>
      </c>
      <c r="F5" s="172">
        <f>+E5+1</f>
        <v>2021</v>
      </c>
      <c r="G5" s="38">
        <v>2022</v>
      </c>
    </row>
    <row r="6" spans="1:7" ht="48.75" customHeight="1" x14ac:dyDescent="0.25">
      <c r="A6" s="175"/>
      <c r="B6" s="173"/>
      <c r="C6" s="173"/>
      <c r="D6" s="173"/>
      <c r="E6" s="173"/>
      <c r="F6" s="173"/>
      <c r="G6" s="39" t="s">
        <v>517</v>
      </c>
    </row>
    <row r="7" spans="1:7" x14ac:dyDescent="0.25">
      <c r="A7" s="27" t="s">
        <v>477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478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479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480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481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482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483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484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485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486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487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478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479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480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481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482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483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484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486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518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70" t="s">
        <v>513</v>
      </c>
      <c r="B32" s="170"/>
      <c r="C32" s="170"/>
      <c r="D32" s="170"/>
      <c r="E32" s="170"/>
      <c r="F32" s="170"/>
      <c r="G32" s="170"/>
    </row>
    <row r="33" spans="1:7" x14ac:dyDescent="0.25">
      <c r="A33" s="170" t="s">
        <v>514</v>
      </c>
      <c r="B33" s="170"/>
      <c r="C33" s="170"/>
      <c r="D33" s="170"/>
      <c r="E33" s="170"/>
      <c r="F33" s="170"/>
      <c r="G33" s="17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76" t="s">
        <v>519</v>
      </c>
      <c r="B1" s="176"/>
      <c r="C1" s="176"/>
      <c r="D1" s="176"/>
      <c r="E1" s="176"/>
      <c r="F1" s="176"/>
    </row>
    <row r="2" spans="1:6" ht="20.100000000000001" customHeight="1" x14ac:dyDescent="0.25">
      <c r="A2" s="114" t="str">
        <f>'Formato 1'!A2</f>
        <v xml:space="preserve"> Sistema Municipal para el Desarrollo Integral de la Familia de Santa Catarina, Guanajuato</v>
      </c>
      <c r="B2" s="138"/>
      <c r="C2" s="138"/>
      <c r="D2" s="138"/>
      <c r="E2" s="138"/>
      <c r="F2" s="139"/>
    </row>
    <row r="3" spans="1:6" ht="29.25" customHeight="1" x14ac:dyDescent="0.25">
      <c r="A3" s="140" t="s">
        <v>520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521</v>
      </c>
      <c r="C4" s="125" t="s">
        <v>522</v>
      </c>
      <c r="D4" s="125" t="s">
        <v>523</v>
      </c>
      <c r="E4" s="125" t="s">
        <v>524</v>
      </c>
      <c r="F4" s="125" t="s">
        <v>525</v>
      </c>
    </row>
    <row r="5" spans="1:6" ht="12.75" customHeight="1" x14ac:dyDescent="0.25">
      <c r="A5" s="19" t="s">
        <v>526</v>
      </c>
      <c r="B5" s="55"/>
      <c r="C5" s="55"/>
      <c r="D5" s="55"/>
      <c r="E5" s="55"/>
      <c r="F5" s="55"/>
    </row>
    <row r="6" spans="1:6" ht="30" x14ac:dyDescent="0.25">
      <c r="A6" s="61" t="s">
        <v>527</v>
      </c>
      <c r="B6" s="62"/>
      <c r="C6" s="62"/>
      <c r="D6" s="62"/>
      <c r="E6" s="62"/>
      <c r="F6" s="62"/>
    </row>
    <row r="7" spans="1:6" ht="15" x14ac:dyDescent="0.25">
      <c r="A7" s="61" t="s">
        <v>528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529</v>
      </c>
      <c r="B9" s="47"/>
      <c r="C9" s="47"/>
      <c r="D9" s="47"/>
      <c r="E9" s="47"/>
      <c r="F9" s="47"/>
    </row>
    <row r="10" spans="1:6" ht="15" x14ac:dyDescent="0.25">
      <c r="A10" s="61" t="s">
        <v>530</v>
      </c>
      <c r="B10" s="62"/>
      <c r="C10" s="62"/>
      <c r="D10" s="62"/>
      <c r="E10" s="62"/>
      <c r="F10" s="62"/>
    </row>
    <row r="11" spans="1:6" ht="15" x14ac:dyDescent="0.25">
      <c r="A11" s="83" t="s">
        <v>531</v>
      </c>
      <c r="B11" s="62"/>
      <c r="C11" s="62"/>
      <c r="D11" s="62"/>
      <c r="E11" s="62"/>
      <c r="F11" s="62"/>
    </row>
    <row r="12" spans="1:6" ht="15" x14ac:dyDescent="0.25">
      <c r="A12" s="83" t="s">
        <v>532</v>
      </c>
      <c r="B12" s="62"/>
      <c r="C12" s="62"/>
      <c r="D12" s="62"/>
      <c r="E12" s="62"/>
      <c r="F12" s="62"/>
    </row>
    <row r="13" spans="1:6" ht="15" x14ac:dyDescent="0.25">
      <c r="A13" s="83" t="s">
        <v>533</v>
      </c>
      <c r="B13" s="62"/>
      <c r="C13" s="62"/>
      <c r="D13" s="62"/>
      <c r="E13" s="62"/>
      <c r="F13" s="62"/>
    </row>
    <row r="14" spans="1:6" ht="15" x14ac:dyDescent="0.25">
      <c r="A14" s="61" t="s">
        <v>534</v>
      </c>
      <c r="B14" s="62"/>
      <c r="C14" s="62"/>
      <c r="D14" s="62"/>
      <c r="E14" s="62"/>
      <c r="F14" s="62"/>
    </row>
    <row r="15" spans="1:6" ht="15" x14ac:dyDescent="0.25">
      <c r="A15" s="83" t="s">
        <v>531</v>
      </c>
      <c r="B15" s="62"/>
      <c r="C15" s="62"/>
      <c r="D15" s="62"/>
      <c r="E15" s="62"/>
      <c r="F15" s="62"/>
    </row>
    <row r="16" spans="1:6" ht="15" x14ac:dyDescent="0.25">
      <c r="A16" s="83" t="s">
        <v>532</v>
      </c>
      <c r="B16" s="62"/>
      <c r="C16" s="62"/>
      <c r="D16" s="62"/>
      <c r="E16" s="62"/>
      <c r="F16" s="62"/>
    </row>
    <row r="17" spans="1:6" ht="15" x14ac:dyDescent="0.25">
      <c r="A17" s="83" t="s">
        <v>533</v>
      </c>
      <c r="B17" s="62"/>
      <c r="C17" s="62"/>
      <c r="D17" s="62"/>
      <c r="E17" s="62"/>
      <c r="F17" s="62"/>
    </row>
    <row r="18" spans="1:6" ht="15" x14ac:dyDescent="0.25">
      <c r="A18" s="61" t="s">
        <v>535</v>
      </c>
      <c r="B18" s="126"/>
      <c r="C18" s="62"/>
      <c r="D18" s="62"/>
      <c r="E18" s="62"/>
      <c r="F18" s="62"/>
    </row>
    <row r="19" spans="1:6" ht="15" x14ac:dyDescent="0.25">
      <c r="A19" s="61" t="s">
        <v>536</v>
      </c>
      <c r="B19" s="62"/>
      <c r="C19" s="62"/>
      <c r="D19" s="62"/>
      <c r="E19" s="62"/>
      <c r="F19" s="62"/>
    </row>
    <row r="20" spans="1:6" ht="30" x14ac:dyDescent="0.25">
      <c r="A20" s="61" t="s">
        <v>537</v>
      </c>
      <c r="B20" s="127"/>
      <c r="C20" s="127"/>
      <c r="D20" s="127"/>
      <c r="E20" s="127"/>
      <c r="F20" s="127"/>
    </row>
    <row r="21" spans="1:6" ht="30" x14ac:dyDescent="0.25">
      <c r="A21" s="61" t="s">
        <v>538</v>
      </c>
      <c r="B21" s="127"/>
      <c r="C21" s="127"/>
      <c r="D21" s="127"/>
      <c r="E21" s="127"/>
      <c r="F21" s="127"/>
    </row>
    <row r="22" spans="1:6" ht="30" x14ac:dyDescent="0.25">
      <c r="A22" s="61" t="s">
        <v>539</v>
      </c>
      <c r="B22" s="127"/>
      <c r="C22" s="127"/>
      <c r="D22" s="127"/>
      <c r="E22" s="127"/>
      <c r="F22" s="127"/>
    </row>
    <row r="23" spans="1:6" ht="15" x14ac:dyDescent="0.25">
      <c r="A23" s="61" t="s">
        <v>540</v>
      </c>
      <c r="B23" s="127"/>
      <c r="C23" s="127"/>
      <c r="D23" s="127"/>
      <c r="E23" s="127"/>
      <c r="F23" s="127"/>
    </row>
    <row r="24" spans="1:6" ht="15" x14ac:dyDescent="0.25">
      <c r="A24" s="61" t="s">
        <v>541</v>
      </c>
      <c r="B24" s="128"/>
      <c r="C24" s="62"/>
      <c r="D24" s="62"/>
      <c r="E24" s="62"/>
      <c r="F24" s="62"/>
    </row>
    <row r="25" spans="1:6" ht="15" x14ac:dyDescent="0.25">
      <c r="A25" s="61" t="s">
        <v>542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543</v>
      </c>
      <c r="B27" s="47"/>
      <c r="C27" s="47"/>
      <c r="D27" s="47"/>
      <c r="E27" s="47"/>
      <c r="F27" s="47"/>
    </row>
    <row r="28" spans="1:6" ht="15" x14ac:dyDescent="0.25">
      <c r="A28" s="61" t="s">
        <v>544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545</v>
      </c>
      <c r="B30" s="47"/>
      <c r="C30" s="47"/>
      <c r="D30" s="47"/>
      <c r="E30" s="47"/>
      <c r="F30" s="47"/>
    </row>
    <row r="31" spans="1:6" ht="15" x14ac:dyDescent="0.25">
      <c r="A31" s="61" t="s">
        <v>530</v>
      </c>
      <c r="B31" s="62"/>
      <c r="C31" s="62"/>
      <c r="D31" s="62"/>
      <c r="E31" s="62"/>
      <c r="F31" s="62"/>
    </row>
    <row r="32" spans="1:6" ht="15" x14ac:dyDescent="0.25">
      <c r="A32" s="61" t="s">
        <v>534</v>
      </c>
      <c r="B32" s="62"/>
      <c r="C32" s="62"/>
      <c r="D32" s="62"/>
      <c r="E32" s="62"/>
      <c r="F32" s="62"/>
    </row>
    <row r="33" spans="1:6" ht="15" x14ac:dyDescent="0.25">
      <c r="A33" s="61" t="s">
        <v>546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547</v>
      </c>
      <c r="B35" s="47"/>
      <c r="C35" s="47"/>
      <c r="D35" s="47"/>
      <c r="E35" s="47"/>
      <c r="F35" s="47"/>
    </row>
    <row r="36" spans="1:6" ht="15" x14ac:dyDescent="0.25">
      <c r="A36" s="61" t="s">
        <v>548</v>
      </c>
      <c r="B36" s="62"/>
      <c r="C36" s="62"/>
      <c r="D36" s="62"/>
      <c r="E36" s="62"/>
      <c r="F36" s="62"/>
    </row>
    <row r="37" spans="1:6" ht="15" x14ac:dyDescent="0.25">
      <c r="A37" s="61" t="s">
        <v>549</v>
      </c>
      <c r="B37" s="62"/>
      <c r="C37" s="62"/>
      <c r="D37" s="62"/>
      <c r="E37" s="62"/>
      <c r="F37" s="62"/>
    </row>
    <row r="38" spans="1:6" ht="15" x14ac:dyDescent="0.25">
      <c r="A38" s="61" t="s">
        <v>550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551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552</v>
      </c>
      <c r="B42" s="47"/>
      <c r="C42" s="47"/>
      <c r="D42" s="47"/>
      <c r="E42" s="47"/>
      <c r="F42" s="47"/>
    </row>
    <row r="43" spans="1:6" ht="15" x14ac:dyDescent="0.25">
      <c r="A43" s="61" t="s">
        <v>553</v>
      </c>
      <c r="B43" s="62"/>
      <c r="C43" s="62"/>
      <c r="D43" s="62"/>
      <c r="E43" s="62"/>
      <c r="F43" s="62"/>
    </row>
    <row r="44" spans="1:6" ht="15" x14ac:dyDescent="0.25">
      <c r="A44" s="61" t="s">
        <v>554</v>
      </c>
      <c r="B44" s="62"/>
      <c r="C44" s="62"/>
      <c r="D44" s="62"/>
      <c r="E44" s="62"/>
      <c r="F44" s="62"/>
    </row>
    <row r="45" spans="1:6" ht="15" x14ac:dyDescent="0.25">
      <c r="A45" s="61" t="s">
        <v>555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556</v>
      </c>
      <c r="B47" s="47"/>
      <c r="C47" s="47"/>
      <c r="D47" s="47"/>
      <c r="E47" s="47"/>
      <c r="F47" s="47"/>
    </row>
    <row r="48" spans="1:6" ht="15" x14ac:dyDescent="0.25">
      <c r="A48" s="61" t="s">
        <v>554</v>
      </c>
      <c r="B48" s="127"/>
      <c r="C48" s="127"/>
      <c r="D48" s="127"/>
      <c r="E48" s="127"/>
      <c r="F48" s="127"/>
    </row>
    <row r="49" spans="1:6" ht="15" x14ac:dyDescent="0.25">
      <c r="A49" s="61" t="s">
        <v>555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557</v>
      </c>
      <c r="B51" s="47"/>
      <c r="C51" s="47"/>
      <c r="D51" s="47"/>
      <c r="E51" s="47"/>
      <c r="F51" s="47"/>
    </row>
    <row r="52" spans="1:6" ht="15" x14ac:dyDescent="0.25">
      <c r="A52" s="61" t="s">
        <v>554</v>
      </c>
      <c r="B52" s="62"/>
      <c r="C52" s="62"/>
      <c r="D52" s="62"/>
      <c r="E52" s="62"/>
      <c r="F52" s="62"/>
    </row>
    <row r="53" spans="1:6" ht="15" x14ac:dyDescent="0.25">
      <c r="A53" s="61" t="s">
        <v>555</v>
      </c>
      <c r="B53" s="62"/>
      <c r="C53" s="62"/>
      <c r="D53" s="62"/>
      <c r="E53" s="62"/>
      <c r="F53" s="62"/>
    </row>
    <row r="54" spans="1:6" ht="15" x14ac:dyDescent="0.25">
      <c r="A54" s="61" t="s">
        <v>558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559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554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555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560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561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562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563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564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565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F18" sqref="F18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3" t="s">
        <v>125</v>
      </c>
      <c r="B1" s="144"/>
      <c r="C1" s="144"/>
      <c r="D1" s="144"/>
      <c r="E1" s="144"/>
      <c r="F1" s="144"/>
      <c r="G1" s="144"/>
      <c r="H1" s="145"/>
    </row>
    <row r="2" spans="1:8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188">
        <v>942330.83</v>
      </c>
      <c r="C18" s="112"/>
      <c r="D18" s="112"/>
      <c r="E18" s="112"/>
      <c r="F18" s="189">
        <v>913358.16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 t="shared" ref="B20:H20" si="3">B8+B18</f>
        <v>942330.83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913358.16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46" t="s">
        <v>155</v>
      </c>
      <c r="B33" s="146"/>
      <c r="C33" s="146"/>
      <c r="D33" s="146"/>
      <c r="E33" s="146"/>
      <c r="F33" s="146"/>
      <c r="G33" s="146"/>
      <c r="H33" s="146"/>
    </row>
    <row r="34" spans="1:8" ht="14.45" customHeight="1" x14ac:dyDescent="0.25">
      <c r="A34" s="146"/>
      <c r="B34" s="146"/>
      <c r="C34" s="146"/>
      <c r="D34" s="146"/>
      <c r="E34" s="146"/>
      <c r="F34" s="146"/>
      <c r="G34" s="146"/>
      <c r="H34" s="146"/>
    </row>
    <row r="35" spans="1:8" ht="14.45" customHeight="1" x14ac:dyDescent="0.25">
      <c r="A35" s="146"/>
      <c r="B35" s="146"/>
      <c r="C35" s="146"/>
      <c r="D35" s="146"/>
      <c r="E35" s="146"/>
      <c r="F35" s="146"/>
      <c r="G35" s="146"/>
      <c r="H35" s="146"/>
    </row>
    <row r="36" spans="1:8" ht="14.45" customHeight="1" x14ac:dyDescent="0.25">
      <c r="A36" s="146"/>
      <c r="B36" s="146"/>
      <c r="C36" s="146"/>
      <c r="D36" s="146"/>
      <c r="E36" s="146"/>
      <c r="F36" s="146"/>
      <c r="G36" s="146"/>
      <c r="H36" s="146"/>
    </row>
    <row r="37" spans="1:8" ht="14.45" customHeight="1" x14ac:dyDescent="0.25">
      <c r="A37" s="146"/>
      <c r="B37" s="146"/>
      <c r="C37" s="146"/>
      <c r="D37" s="146"/>
      <c r="E37" s="146"/>
      <c r="F37" s="146"/>
      <c r="G37" s="146"/>
      <c r="H37" s="146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opLeftCell="C1" zoomScale="66" zoomScaleNormal="70" workbookViewId="0">
      <selection activeCell="C12" sqref="C12:D12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47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1:11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168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169</v>
      </c>
      <c r="B6" s="7" t="s">
        <v>170</v>
      </c>
      <c r="C6" s="7" t="s">
        <v>171</v>
      </c>
      <c r="D6" s="7" t="s">
        <v>172</v>
      </c>
      <c r="E6" s="7" t="s">
        <v>173</v>
      </c>
      <c r="F6" s="7" t="s">
        <v>174</v>
      </c>
      <c r="G6" s="7" t="s">
        <v>175</v>
      </c>
      <c r="H6" s="7" t="s">
        <v>176</v>
      </c>
      <c r="I6" s="1" t="s">
        <v>177</v>
      </c>
      <c r="J6" s="1" t="s">
        <v>178</v>
      </c>
      <c r="K6" s="1" t="s">
        <v>179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180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181</v>
      </c>
      <c r="B9" s="104"/>
      <c r="C9" s="104"/>
      <c r="D9" s="104"/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182</v>
      </c>
      <c r="B10" s="104"/>
      <c r="C10" s="104"/>
      <c r="D10" s="104"/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183</v>
      </c>
      <c r="B11" s="104"/>
      <c r="C11" s="104"/>
      <c r="D11" s="104"/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184</v>
      </c>
      <c r="B12" s="104"/>
      <c r="C12" s="104"/>
      <c r="D12" s="104"/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185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186</v>
      </c>
      <c r="B15" s="104"/>
      <c r="C15" s="104"/>
      <c r="D15" s="104"/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187</v>
      </c>
      <c r="B16" s="104"/>
      <c r="C16" s="104"/>
      <c r="D16" s="104"/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188</v>
      </c>
      <c r="B17" s="104"/>
      <c r="C17" s="104"/>
      <c r="D17" s="104"/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189</v>
      </c>
      <c r="B18" s="104"/>
      <c r="C18" s="104"/>
      <c r="D18" s="104"/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190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A40" zoomScale="67" zoomScaleNormal="53" workbookViewId="0">
      <selection activeCell="B53" sqref="B53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47" t="s">
        <v>191</v>
      </c>
      <c r="B1" s="148"/>
      <c r="C1" s="148"/>
      <c r="D1" s="149"/>
    </row>
    <row r="2" spans="1:4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6"/>
    </row>
    <row r="3" spans="1:4" x14ac:dyDescent="0.25">
      <c r="A3" s="117" t="s">
        <v>192</v>
      </c>
      <c r="B3" s="118"/>
      <c r="C3" s="118"/>
      <c r="D3" s="119"/>
    </row>
    <row r="4" spans="1:4" x14ac:dyDescent="0.25">
      <c r="A4" s="117" t="str">
        <f>'Formato 3'!A4</f>
        <v>Del 1 de Enero al 31 de Marzo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193</v>
      </c>
      <c r="C7" s="7" t="s">
        <v>194</v>
      </c>
      <c r="D7" s="7" t="s">
        <v>195</v>
      </c>
    </row>
    <row r="8" spans="1:4" x14ac:dyDescent="0.25">
      <c r="A8" s="3" t="s">
        <v>196</v>
      </c>
      <c r="B8" s="15">
        <f>SUM(B9:B11)</f>
        <v>5552000</v>
      </c>
      <c r="C8" s="15">
        <f>SUM(C9:C11)</f>
        <v>2771676</v>
      </c>
      <c r="D8" s="15">
        <f>SUM(D9:D11)</f>
        <v>2771676</v>
      </c>
    </row>
    <row r="9" spans="1:4" x14ac:dyDescent="0.25">
      <c r="A9" s="60" t="s">
        <v>197</v>
      </c>
      <c r="B9" s="190">
        <v>5552000</v>
      </c>
      <c r="C9" s="190">
        <v>2771676</v>
      </c>
      <c r="D9" s="190">
        <v>2771676</v>
      </c>
    </row>
    <row r="10" spans="1:4" x14ac:dyDescent="0.25">
      <c r="A10" s="60" t="s">
        <v>198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199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200</v>
      </c>
      <c r="B13" s="15">
        <f>B14+B15</f>
        <v>5552000</v>
      </c>
      <c r="C13" s="15">
        <f>C14+C15</f>
        <v>2377453.9</v>
      </c>
      <c r="D13" s="15">
        <f>D14+D15</f>
        <v>2352056.46</v>
      </c>
    </row>
    <row r="14" spans="1:4" x14ac:dyDescent="0.25">
      <c r="A14" s="60" t="s">
        <v>201</v>
      </c>
      <c r="B14" s="191">
        <v>5552000</v>
      </c>
      <c r="C14" s="191">
        <v>2377453.9</v>
      </c>
      <c r="D14" s="191">
        <v>2352056.46</v>
      </c>
    </row>
    <row r="15" spans="1:4" x14ac:dyDescent="0.25">
      <c r="A15" s="60" t="s">
        <v>202</v>
      </c>
      <c r="B15" s="191">
        <v>0</v>
      </c>
      <c r="C15" s="191">
        <v>0</v>
      </c>
      <c r="D15" s="191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203</v>
      </c>
      <c r="B17" s="16">
        <v>0</v>
      </c>
      <c r="C17" s="15">
        <f>C18+C19</f>
        <v>-235354</v>
      </c>
      <c r="D17" s="15">
        <f>D18+D19</f>
        <v>-235354</v>
      </c>
    </row>
    <row r="18" spans="1:4" x14ac:dyDescent="0.25">
      <c r="A18" s="60" t="s">
        <v>204</v>
      </c>
      <c r="B18" s="17">
        <v>0</v>
      </c>
      <c r="C18" s="192">
        <v>-235354</v>
      </c>
      <c r="D18" s="192">
        <v>-235354</v>
      </c>
    </row>
    <row r="19" spans="1:4" x14ac:dyDescent="0.25">
      <c r="A19" s="60" t="s">
        <v>205</v>
      </c>
      <c r="B19" s="17">
        <v>0</v>
      </c>
      <c r="C19" s="192">
        <v>0</v>
      </c>
      <c r="D19" s="192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206</v>
      </c>
      <c r="B21" s="15">
        <f>B8-B13+B17</f>
        <v>0</v>
      </c>
      <c r="C21" s="15">
        <f>C8-C13+C17</f>
        <v>158868.10000000009</v>
      </c>
      <c r="D21" s="15">
        <f>D8-D13+D17</f>
        <v>184265.54000000004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207</v>
      </c>
      <c r="B23" s="15">
        <f>B21-B11</f>
        <v>0</v>
      </c>
      <c r="C23" s="15">
        <f>C21-C11</f>
        <v>158868.10000000009</v>
      </c>
      <c r="D23" s="15">
        <f>D21-D11</f>
        <v>184265.54000000004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208</v>
      </c>
      <c r="B25" s="15">
        <f>B23-B17</f>
        <v>0</v>
      </c>
      <c r="C25" s="15">
        <f>C23-C17</f>
        <v>394222.10000000009</v>
      </c>
      <c r="D25" s="15">
        <f>D23-D17</f>
        <v>419619.54000000004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209</v>
      </c>
      <c r="B28" s="7" t="s">
        <v>210</v>
      </c>
      <c r="C28" s="7" t="s">
        <v>194</v>
      </c>
      <c r="D28" s="7" t="s">
        <v>211</v>
      </c>
    </row>
    <row r="29" spans="1:4" x14ac:dyDescent="0.25">
      <c r="A29" s="3" t="s">
        <v>212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213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214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215</v>
      </c>
      <c r="B33" s="4">
        <f>B25+B29</f>
        <v>0</v>
      </c>
      <c r="C33" s="4">
        <f>C25+C29</f>
        <v>394222.10000000009</v>
      </c>
      <c r="D33" s="4">
        <f>D25+D29</f>
        <v>419619.54000000004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209</v>
      </c>
      <c r="B36" s="7" t="s">
        <v>216</v>
      </c>
      <c r="C36" s="7" t="s">
        <v>194</v>
      </c>
      <c r="D36" s="7" t="s">
        <v>195</v>
      </c>
    </row>
    <row r="37" spans="1:4" ht="14.45" customHeight="1" x14ac:dyDescent="0.25">
      <c r="A37" s="3" t="s">
        <v>217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218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219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220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221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222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223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209</v>
      </c>
      <c r="B47" s="7" t="s">
        <v>216</v>
      </c>
      <c r="C47" s="7" t="s">
        <v>194</v>
      </c>
      <c r="D47" s="7" t="s">
        <v>195</v>
      </c>
    </row>
    <row r="48" spans="1:4" x14ac:dyDescent="0.25">
      <c r="A48" s="98" t="s">
        <v>224</v>
      </c>
      <c r="B48" s="99">
        <f>B9</f>
        <v>5552000</v>
      </c>
      <c r="C48" s="99">
        <f>C9</f>
        <v>2771676</v>
      </c>
      <c r="D48" s="99">
        <f>D9</f>
        <v>2771676</v>
      </c>
    </row>
    <row r="49" spans="1:4" x14ac:dyDescent="0.25">
      <c r="A49" s="22" t="s">
        <v>225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218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221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201</v>
      </c>
      <c r="B53" s="49">
        <f>B14</f>
        <v>5552000</v>
      </c>
      <c r="C53" s="49">
        <f>C14</f>
        <v>2377453.9</v>
      </c>
      <c r="D53" s="49">
        <f>D14</f>
        <v>2352056.46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204</v>
      </c>
      <c r="B55" s="23">
        <v>0</v>
      </c>
      <c r="C55" s="49">
        <f>C18</f>
        <v>-235354</v>
      </c>
      <c r="D55" s="49">
        <f>D18</f>
        <v>-235354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226</v>
      </c>
      <c r="B57" s="4">
        <f>B48+B49-B53+B55</f>
        <v>0</v>
      </c>
      <c r="C57" s="4">
        <f>C48+C49-C53+C55</f>
        <v>158868.10000000009</v>
      </c>
      <c r="D57" s="4">
        <f>D48+D49-D53+D55</f>
        <v>184265.54000000004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227</v>
      </c>
      <c r="B59" s="4">
        <f>B57-B49</f>
        <v>0</v>
      </c>
      <c r="C59" s="4">
        <f>C57-C49</f>
        <v>158868.10000000009</v>
      </c>
      <c r="D59" s="4">
        <f>D57-D49</f>
        <v>184265.54000000004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209</v>
      </c>
      <c r="B62" s="7" t="s">
        <v>216</v>
      </c>
      <c r="C62" s="7" t="s">
        <v>194</v>
      </c>
      <c r="D62" s="7" t="s">
        <v>195</v>
      </c>
    </row>
    <row r="63" spans="1:4" x14ac:dyDescent="0.25">
      <c r="A63" s="98" t="s">
        <v>198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228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219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222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229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205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230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231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6:D17 B20:D25 B18:B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B37" zoomScale="76" zoomScaleNormal="115" workbookViewId="0">
      <selection activeCell="A33" sqref="A33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47" t="s">
        <v>232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233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31 de Marzo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50" t="s">
        <v>234</v>
      </c>
      <c r="B6" s="152" t="s">
        <v>235</v>
      </c>
      <c r="C6" s="152"/>
      <c r="D6" s="152"/>
      <c r="E6" s="152"/>
      <c r="F6" s="152"/>
      <c r="G6" s="152" t="s">
        <v>236</v>
      </c>
    </row>
    <row r="7" spans="1:7" ht="30" x14ac:dyDescent="0.25">
      <c r="A7" s="151"/>
      <c r="B7" s="26" t="s">
        <v>237</v>
      </c>
      <c r="C7" s="7" t="s">
        <v>238</v>
      </c>
      <c r="D7" s="26" t="s">
        <v>239</v>
      </c>
      <c r="E7" s="26" t="s">
        <v>194</v>
      </c>
      <c r="F7" s="26" t="s">
        <v>240</v>
      </c>
      <c r="G7" s="152"/>
    </row>
    <row r="8" spans="1:7" x14ac:dyDescent="0.25">
      <c r="A8" s="27" t="s">
        <v>241</v>
      </c>
      <c r="B8" s="94"/>
      <c r="C8" s="94"/>
      <c r="D8" s="94"/>
      <c r="E8" s="94"/>
      <c r="F8" s="94"/>
      <c r="G8" s="94"/>
    </row>
    <row r="9" spans="1:7" x14ac:dyDescent="0.25">
      <c r="A9" s="60" t="s">
        <v>242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243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</row>
    <row r="16" spans="1:7" x14ac:dyDescent="0.25">
      <c r="A16" s="95" t="s">
        <v>249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250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251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253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254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255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256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257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258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259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260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261</v>
      </c>
      <c r="B28" s="49">
        <f t="shared" ref="B28:G28" si="3">SUM(B29:B33)</f>
        <v>5552000</v>
      </c>
      <c r="C28" s="49">
        <f t="shared" si="3"/>
        <v>0</v>
      </c>
      <c r="D28" s="49">
        <f t="shared" si="3"/>
        <v>5552000</v>
      </c>
      <c r="E28" s="49">
        <f t="shared" si="3"/>
        <v>2771676</v>
      </c>
      <c r="F28" s="49">
        <f t="shared" si="3"/>
        <v>2771676</v>
      </c>
      <c r="G28" s="49">
        <f t="shared" si="3"/>
        <v>-2780324</v>
      </c>
    </row>
    <row r="29" spans="1:7" x14ac:dyDescent="0.25">
      <c r="A29" s="80" t="s">
        <v>262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264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265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266</v>
      </c>
      <c r="B33" s="194">
        <v>5552000</v>
      </c>
      <c r="C33" s="194">
        <v>0</v>
      </c>
      <c r="D33" s="193">
        <v>5552000</v>
      </c>
      <c r="E33" s="194">
        <v>2771676</v>
      </c>
      <c r="F33" s="194">
        <v>2771676</v>
      </c>
      <c r="G33" s="193">
        <v>-2780324</v>
      </c>
    </row>
    <row r="34" spans="1:7" ht="14.45" customHeight="1" x14ac:dyDescent="0.25">
      <c r="A34" s="60" t="s">
        <v>267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f t="shared" si="4"/>
        <v>0</v>
      </c>
    </row>
    <row r="35" spans="1:7" ht="14.45" customHeight="1" x14ac:dyDescent="0.25">
      <c r="A35" s="60" t="s">
        <v>268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269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270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271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272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273</v>
      </c>
      <c r="B41" s="4">
        <f t="shared" ref="B41:G41" si="7">SUM(B9,B10,B11,B12,B13,B14,B15,B16,B28,B34,B35,B37)</f>
        <v>5552000</v>
      </c>
      <c r="C41" s="4">
        <f t="shared" si="7"/>
        <v>0</v>
      </c>
      <c r="D41" s="4">
        <f t="shared" si="7"/>
        <v>5552000</v>
      </c>
      <c r="E41" s="4">
        <f t="shared" si="7"/>
        <v>2771676</v>
      </c>
      <c r="F41" s="4">
        <f t="shared" si="7"/>
        <v>2771676</v>
      </c>
      <c r="G41" s="4">
        <f t="shared" si="7"/>
        <v>-2780324</v>
      </c>
    </row>
    <row r="42" spans="1:7" x14ac:dyDescent="0.25">
      <c r="A42" s="3" t="s">
        <v>274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275</v>
      </c>
      <c r="B44" s="51"/>
      <c r="C44" s="51"/>
      <c r="D44" s="51"/>
      <c r="E44" s="51"/>
      <c r="F44" s="51"/>
      <c r="G44" s="51"/>
    </row>
    <row r="45" spans="1:7" x14ac:dyDescent="0.25">
      <c r="A45" s="60" t="s">
        <v>276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280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284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285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290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292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295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296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297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298</v>
      </c>
      <c r="B70" s="4">
        <f t="shared" ref="B70:G70" si="16">B41+B65+B67</f>
        <v>5552000</v>
      </c>
      <c r="C70" s="4">
        <f t="shared" si="16"/>
        <v>0</v>
      </c>
      <c r="D70" s="4">
        <f t="shared" si="16"/>
        <v>5552000</v>
      </c>
      <c r="E70" s="4">
        <f t="shared" si="16"/>
        <v>2771676</v>
      </c>
      <c r="F70" s="4">
        <f t="shared" si="16"/>
        <v>2771676</v>
      </c>
      <c r="G70" s="4">
        <f t="shared" si="16"/>
        <v>-2780324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299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300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301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302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2 B60:F75 G9:G15 G60:G76 G55:G58 G38:G53 B34:F58" unlockedFormula="1"/>
    <ignoredError sqref="B28:F28 B59:F59" formulaRange="1" unlockedFormula="1"/>
    <ignoredError sqref="G59 G54 G16:G32 G34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39" zoomScale="85" zoomScaleNormal="85" workbookViewId="0">
      <selection activeCell="B49" sqref="B49:G5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5" t="s">
        <v>303</v>
      </c>
      <c r="B1" s="148"/>
      <c r="C1" s="148"/>
      <c r="D1" s="148"/>
      <c r="E1" s="148"/>
      <c r="F1" s="148"/>
      <c r="G1" s="149"/>
    </row>
    <row r="2" spans="1:7" x14ac:dyDescent="0.25">
      <c r="A2" s="129" t="str">
        <f>'Formato 1'!A2</f>
        <v xml:space="preserve"> Sistema Municipal para el Desarrollo Integral de la Familia de Santa Catarina, Guanajuato</v>
      </c>
      <c r="B2" s="129"/>
      <c r="C2" s="129"/>
      <c r="D2" s="129"/>
      <c r="E2" s="129"/>
      <c r="F2" s="129"/>
      <c r="G2" s="129"/>
    </row>
    <row r="3" spans="1:7" x14ac:dyDescent="0.25">
      <c r="A3" s="130" t="s">
        <v>304</v>
      </c>
      <c r="B3" s="130"/>
      <c r="C3" s="130"/>
      <c r="D3" s="130"/>
      <c r="E3" s="130"/>
      <c r="F3" s="130"/>
      <c r="G3" s="130"/>
    </row>
    <row r="4" spans="1:7" x14ac:dyDescent="0.25">
      <c r="A4" s="130" t="s">
        <v>305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31 de Marzo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53" t="s">
        <v>7</v>
      </c>
      <c r="B7" s="153" t="s">
        <v>306</v>
      </c>
      <c r="C7" s="153"/>
      <c r="D7" s="153"/>
      <c r="E7" s="153"/>
      <c r="F7" s="153"/>
      <c r="G7" s="154" t="s">
        <v>307</v>
      </c>
    </row>
    <row r="8" spans="1:7" ht="30" x14ac:dyDescent="0.25">
      <c r="A8" s="153"/>
      <c r="B8" s="7" t="s">
        <v>308</v>
      </c>
      <c r="C8" s="7" t="s">
        <v>309</v>
      </c>
      <c r="D8" s="7" t="s">
        <v>310</v>
      </c>
      <c r="E8" s="7" t="s">
        <v>194</v>
      </c>
      <c r="F8" s="7" t="s">
        <v>311</v>
      </c>
      <c r="G8" s="153"/>
    </row>
    <row r="9" spans="1:7" x14ac:dyDescent="0.25">
      <c r="A9" s="28" t="s">
        <v>312</v>
      </c>
      <c r="B9" s="86">
        <f t="shared" ref="B9:G9" si="0">SUM(B10,B18,B28,B38,B48,B58,B62,B71,B75)</f>
        <v>5552000</v>
      </c>
      <c r="C9" s="86">
        <f t="shared" si="0"/>
        <v>414735.6</v>
      </c>
      <c r="D9" s="86">
        <f t="shared" si="0"/>
        <v>5966735.5999999996</v>
      </c>
      <c r="E9" s="86">
        <f t="shared" si="0"/>
        <v>2377453.9</v>
      </c>
      <c r="F9" s="86">
        <f t="shared" si="0"/>
        <v>2352056.46</v>
      </c>
      <c r="G9" s="86">
        <f t="shared" si="0"/>
        <v>3589281.6999999997</v>
      </c>
    </row>
    <row r="10" spans="1:7" x14ac:dyDescent="0.25">
      <c r="A10" s="87" t="s">
        <v>313</v>
      </c>
      <c r="B10" s="86">
        <f t="shared" ref="B10:G10" si="1">SUM(B11:B17)</f>
        <v>4174045.76</v>
      </c>
      <c r="C10" s="86">
        <f t="shared" si="1"/>
        <v>0</v>
      </c>
      <c r="D10" s="86">
        <f t="shared" si="1"/>
        <v>4174045.76</v>
      </c>
      <c r="E10" s="86">
        <f t="shared" si="1"/>
        <v>1683006.06</v>
      </c>
      <c r="F10" s="86">
        <f t="shared" si="1"/>
        <v>1637692.62</v>
      </c>
      <c r="G10" s="86">
        <f t="shared" si="1"/>
        <v>2491039.7000000002</v>
      </c>
    </row>
    <row r="11" spans="1:7" x14ac:dyDescent="0.25">
      <c r="A11" s="88" t="s">
        <v>314</v>
      </c>
      <c r="B11" s="196">
        <v>2895036.12</v>
      </c>
      <c r="C11" s="196">
        <v>-180232.39</v>
      </c>
      <c r="D11" s="195">
        <v>2714803.73</v>
      </c>
      <c r="E11" s="196">
        <v>1230744.53</v>
      </c>
      <c r="F11" s="196">
        <v>1194158.77</v>
      </c>
      <c r="G11" s="195">
        <v>1484059.2</v>
      </c>
    </row>
    <row r="12" spans="1:7" x14ac:dyDescent="0.25">
      <c r="A12" s="88" t="s">
        <v>315</v>
      </c>
      <c r="B12" s="196">
        <v>0</v>
      </c>
      <c r="C12" s="196">
        <v>180232.39</v>
      </c>
      <c r="D12" s="195">
        <v>180232.39</v>
      </c>
      <c r="E12" s="196">
        <v>179931.24</v>
      </c>
      <c r="F12" s="196">
        <v>177641.74</v>
      </c>
      <c r="G12" s="195">
        <v>301.15000000002328</v>
      </c>
    </row>
    <row r="13" spans="1:7" x14ac:dyDescent="0.25">
      <c r="A13" s="88" t="s">
        <v>316</v>
      </c>
      <c r="B13" s="196">
        <v>517556.63</v>
      </c>
      <c r="C13" s="196">
        <v>0</v>
      </c>
      <c r="D13" s="195">
        <v>517556.63</v>
      </c>
      <c r="E13" s="196">
        <v>42686.53</v>
      </c>
      <c r="F13" s="196">
        <v>42663.09</v>
      </c>
      <c r="G13" s="195">
        <v>474870.1</v>
      </c>
    </row>
    <row r="14" spans="1:7" x14ac:dyDescent="0.25">
      <c r="A14" s="88" t="s">
        <v>317</v>
      </c>
      <c r="B14" s="196">
        <v>51000</v>
      </c>
      <c r="C14" s="196">
        <v>0</v>
      </c>
      <c r="D14" s="195">
        <v>51000</v>
      </c>
      <c r="E14" s="196">
        <v>2273</v>
      </c>
      <c r="F14" s="196">
        <v>2273</v>
      </c>
      <c r="G14" s="195">
        <v>48727</v>
      </c>
    </row>
    <row r="15" spans="1:7" x14ac:dyDescent="0.25">
      <c r="A15" s="88" t="s">
        <v>318</v>
      </c>
      <c r="B15" s="196">
        <v>710453.01</v>
      </c>
      <c r="C15" s="196">
        <v>0</v>
      </c>
      <c r="D15" s="195">
        <v>710453.01</v>
      </c>
      <c r="E15" s="196">
        <v>227370.76</v>
      </c>
      <c r="F15" s="196">
        <v>220956.02</v>
      </c>
      <c r="G15" s="195">
        <v>483082.25</v>
      </c>
    </row>
    <row r="16" spans="1:7" x14ac:dyDescent="0.25">
      <c r="A16" s="88" t="s">
        <v>319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7" spans="1:7" x14ac:dyDescent="0.25">
      <c r="A17" s="88" t="s">
        <v>320</v>
      </c>
      <c r="B17" s="195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</row>
    <row r="18" spans="1:7" x14ac:dyDescent="0.25">
      <c r="A18" s="87" t="s">
        <v>321</v>
      </c>
      <c r="B18" s="86">
        <f t="shared" ref="B18:G18" si="2">SUM(B19:B27)</f>
        <v>596805.22</v>
      </c>
      <c r="C18" s="86">
        <f t="shared" si="2"/>
        <v>148659.6</v>
      </c>
      <c r="D18" s="86">
        <f t="shared" si="2"/>
        <v>745464.82</v>
      </c>
      <c r="E18" s="86">
        <f t="shared" si="2"/>
        <v>192671.33000000002</v>
      </c>
      <c r="F18" s="86">
        <f t="shared" si="2"/>
        <v>193371.33000000002</v>
      </c>
      <c r="G18" s="86">
        <f t="shared" si="2"/>
        <v>552793.48999999987</v>
      </c>
    </row>
    <row r="19" spans="1:7" x14ac:dyDescent="0.25">
      <c r="A19" s="88" t="s">
        <v>322</v>
      </c>
      <c r="B19" s="198">
        <v>40000</v>
      </c>
      <c r="C19" s="198">
        <v>0</v>
      </c>
      <c r="D19" s="197">
        <v>40000</v>
      </c>
      <c r="E19" s="198">
        <v>16781.060000000001</v>
      </c>
      <c r="F19" s="198">
        <v>16861.060000000001</v>
      </c>
      <c r="G19" s="197">
        <v>23218.94</v>
      </c>
    </row>
    <row r="20" spans="1:7" x14ac:dyDescent="0.25">
      <c r="A20" s="88" t="s">
        <v>323</v>
      </c>
      <c r="B20" s="198">
        <v>220000</v>
      </c>
      <c r="C20" s="198">
        <v>123659.6</v>
      </c>
      <c r="D20" s="197">
        <v>343659.6</v>
      </c>
      <c r="E20" s="198">
        <v>59681.07</v>
      </c>
      <c r="F20" s="198">
        <v>60301.07</v>
      </c>
      <c r="G20" s="197">
        <v>283978.52999999997</v>
      </c>
    </row>
    <row r="21" spans="1:7" x14ac:dyDescent="0.25">
      <c r="A21" s="88" t="s">
        <v>324</v>
      </c>
      <c r="B21" s="197">
        <v>0</v>
      </c>
      <c r="C21" s="197">
        <v>0</v>
      </c>
      <c r="D21" s="197">
        <v>0</v>
      </c>
      <c r="E21" s="197">
        <v>0</v>
      </c>
      <c r="F21" s="197">
        <v>0</v>
      </c>
      <c r="G21" s="197">
        <v>0</v>
      </c>
    </row>
    <row r="22" spans="1:7" x14ac:dyDescent="0.25">
      <c r="A22" s="88" t="s">
        <v>325</v>
      </c>
      <c r="B22" s="198">
        <v>5000</v>
      </c>
      <c r="C22" s="198">
        <v>25000</v>
      </c>
      <c r="D22" s="197">
        <v>30000</v>
      </c>
      <c r="E22" s="198">
        <v>2695</v>
      </c>
      <c r="F22" s="198">
        <v>2695</v>
      </c>
      <c r="G22" s="197">
        <v>27305</v>
      </c>
    </row>
    <row r="23" spans="1:7" x14ac:dyDescent="0.25">
      <c r="A23" s="88" t="s">
        <v>326</v>
      </c>
      <c r="B23" s="198">
        <v>40000</v>
      </c>
      <c r="C23" s="198">
        <v>0</v>
      </c>
      <c r="D23" s="197">
        <v>40000</v>
      </c>
      <c r="E23" s="198">
        <v>1220</v>
      </c>
      <c r="F23" s="198">
        <v>1220</v>
      </c>
      <c r="G23" s="197">
        <v>38780</v>
      </c>
    </row>
    <row r="24" spans="1:7" x14ac:dyDescent="0.25">
      <c r="A24" s="88" t="s">
        <v>327</v>
      </c>
      <c r="B24" s="198">
        <v>288805.21999999997</v>
      </c>
      <c r="C24" s="198">
        <v>0</v>
      </c>
      <c r="D24" s="197">
        <v>288805.21999999997</v>
      </c>
      <c r="E24" s="198">
        <v>110916.64</v>
      </c>
      <c r="F24" s="198">
        <v>110916.64</v>
      </c>
      <c r="G24" s="197">
        <v>177888.57999999996</v>
      </c>
    </row>
    <row r="25" spans="1:7" x14ac:dyDescent="0.25">
      <c r="A25" s="88" t="s">
        <v>328</v>
      </c>
      <c r="B25" s="197">
        <v>0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</row>
    <row r="26" spans="1:7" x14ac:dyDescent="0.25">
      <c r="A26" s="88" t="s">
        <v>329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</row>
    <row r="27" spans="1:7" x14ac:dyDescent="0.25">
      <c r="A27" s="88" t="s">
        <v>330</v>
      </c>
      <c r="B27" s="198">
        <v>3000</v>
      </c>
      <c r="C27" s="198">
        <v>0</v>
      </c>
      <c r="D27" s="197">
        <v>3000</v>
      </c>
      <c r="E27" s="198">
        <v>1377.56</v>
      </c>
      <c r="F27" s="198">
        <v>1377.56</v>
      </c>
      <c r="G27" s="197">
        <v>1622.44</v>
      </c>
    </row>
    <row r="28" spans="1:7" x14ac:dyDescent="0.25">
      <c r="A28" s="87" t="s">
        <v>331</v>
      </c>
      <c r="B28" s="86">
        <f t="shared" ref="B28:G28" si="3">SUM(B29:B37)</f>
        <v>621149.02</v>
      </c>
      <c r="C28" s="86">
        <f t="shared" si="3"/>
        <v>35000</v>
      </c>
      <c r="D28" s="86">
        <f t="shared" si="3"/>
        <v>656149.02</v>
      </c>
      <c r="E28" s="86">
        <f t="shared" si="3"/>
        <v>220295.24</v>
      </c>
      <c r="F28" s="86">
        <f t="shared" si="3"/>
        <v>239132.24</v>
      </c>
      <c r="G28" s="86">
        <f t="shared" si="3"/>
        <v>435853.78</v>
      </c>
    </row>
    <row r="29" spans="1:7" x14ac:dyDescent="0.25">
      <c r="A29" s="88" t="s">
        <v>332</v>
      </c>
      <c r="B29" s="200">
        <v>85700</v>
      </c>
      <c r="C29" s="200">
        <v>0</v>
      </c>
      <c r="D29" s="199">
        <v>85700</v>
      </c>
      <c r="E29" s="200">
        <v>23629</v>
      </c>
      <c r="F29" s="200">
        <v>25212</v>
      </c>
      <c r="G29" s="199">
        <v>62071</v>
      </c>
    </row>
    <row r="30" spans="1:7" x14ac:dyDescent="0.25">
      <c r="A30" s="88" t="s">
        <v>333</v>
      </c>
      <c r="B30" s="199">
        <v>0</v>
      </c>
      <c r="C30" s="199">
        <v>0</v>
      </c>
      <c r="D30" s="199">
        <v>0</v>
      </c>
      <c r="E30" s="199">
        <v>0</v>
      </c>
      <c r="F30" s="199">
        <v>0</v>
      </c>
      <c r="G30" s="199">
        <v>0</v>
      </c>
    </row>
    <row r="31" spans="1:7" x14ac:dyDescent="0.25">
      <c r="A31" s="88" t="s">
        <v>334</v>
      </c>
      <c r="B31" s="200">
        <v>15000</v>
      </c>
      <c r="C31" s="200">
        <v>0</v>
      </c>
      <c r="D31" s="199">
        <v>15000</v>
      </c>
      <c r="E31" s="200">
        <v>4842</v>
      </c>
      <c r="F31" s="200">
        <v>4842</v>
      </c>
      <c r="G31" s="199">
        <v>10158</v>
      </c>
    </row>
    <row r="32" spans="1:7" x14ac:dyDescent="0.25">
      <c r="A32" s="88" t="s">
        <v>335</v>
      </c>
      <c r="B32" s="200">
        <v>54000</v>
      </c>
      <c r="C32" s="200">
        <v>0</v>
      </c>
      <c r="D32" s="199">
        <v>54000</v>
      </c>
      <c r="E32" s="200">
        <v>17287.72</v>
      </c>
      <c r="F32" s="200">
        <v>17287.72</v>
      </c>
      <c r="G32" s="199">
        <v>36712.28</v>
      </c>
    </row>
    <row r="33" spans="1:7" ht="14.45" customHeight="1" x14ac:dyDescent="0.25">
      <c r="A33" s="88" t="s">
        <v>336</v>
      </c>
      <c r="B33" s="200">
        <v>101449.02</v>
      </c>
      <c r="C33" s="200">
        <v>35000</v>
      </c>
      <c r="D33" s="199">
        <v>136449.02000000002</v>
      </c>
      <c r="E33" s="200">
        <v>52178.53</v>
      </c>
      <c r="F33" s="200">
        <v>53043.53</v>
      </c>
      <c r="G33" s="199">
        <v>84270.49000000002</v>
      </c>
    </row>
    <row r="34" spans="1:7" ht="14.45" customHeight="1" x14ac:dyDescent="0.25">
      <c r="A34" s="88" t="s">
        <v>337</v>
      </c>
      <c r="B34" s="199">
        <v>0</v>
      </c>
      <c r="C34" s="199">
        <v>0</v>
      </c>
      <c r="D34" s="199">
        <v>0</v>
      </c>
      <c r="E34" s="199">
        <v>0</v>
      </c>
      <c r="F34" s="199">
        <v>0</v>
      </c>
      <c r="G34" s="199">
        <v>0</v>
      </c>
    </row>
    <row r="35" spans="1:7" ht="14.45" customHeight="1" x14ac:dyDescent="0.25">
      <c r="A35" s="88" t="s">
        <v>338</v>
      </c>
      <c r="B35" s="200">
        <v>130000</v>
      </c>
      <c r="C35" s="200">
        <v>0</v>
      </c>
      <c r="D35" s="199">
        <v>130000</v>
      </c>
      <c r="E35" s="200">
        <v>47557</v>
      </c>
      <c r="F35" s="200">
        <v>61127</v>
      </c>
      <c r="G35" s="199">
        <v>82443</v>
      </c>
    </row>
    <row r="36" spans="1:7" ht="14.45" customHeight="1" x14ac:dyDescent="0.25">
      <c r="A36" s="88" t="s">
        <v>339</v>
      </c>
      <c r="B36" s="200">
        <v>140000</v>
      </c>
      <c r="C36" s="200">
        <v>0</v>
      </c>
      <c r="D36" s="199">
        <v>140000</v>
      </c>
      <c r="E36" s="200">
        <v>31084.22</v>
      </c>
      <c r="F36" s="200">
        <v>32929.22</v>
      </c>
      <c r="G36" s="199">
        <v>108915.78</v>
      </c>
    </row>
    <row r="37" spans="1:7" ht="14.45" customHeight="1" x14ac:dyDescent="0.25">
      <c r="A37" s="88" t="s">
        <v>340</v>
      </c>
      <c r="B37" s="200">
        <v>95000</v>
      </c>
      <c r="C37" s="200">
        <v>0</v>
      </c>
      <c r="D37" s="199">
        <v>95000</v>
      </c>
      <c r="E37" s="200">
        <v>43716.77</v>
      </c>
      <c r="F37" s="200">
        <v>44690.77</v>
      </c>
      <c r="G37" s="199">
        <v>51283.23</v>
      </c>
    </row>
    <row r="38" spans="1:7" x14ac:dyDescent="0.25">
      <c r="A38" s="87" t="s">
        <v>341</v>
      </c>
      <c r="B38" s="86">
        <f t="shared" ref="B38:G38" si="4">SUM(B39:B47)</f>
        <v>100000</v>
      </c>
      <c r="C38" s="86">
        <f t="shared" si="4"/>
        <v>231076</v>
      </c>
      <c r="D38" s="86">
        <f t="shared" si="4"/>
        <v>331076</v>
      </c>
      <c r="E38" s="86">
        <f t="shared" si="4"/>
        <v>253584.99</v>
      </c>
      <c r="F38" s="86">
        <f t="shared" si="4"/>
        <v>253963.99</v>
      </c>
      <c r="G38" s="86">
        <f t="shared" si="4"/>
        <v>77491.010000000009</v>
      </c>
    </row>
    <row r="39" spans="1:7" x14ac:dyDescent="0.25">
      <c r="A39" s="88" t="s">
        <v>342</v>
      </c>
      <c r="B39" s="201">
        <v>0</v>
      </c>
      <c r="C39" s="201">
        <v>0</v>
      </c>
      <c r="D39" s="201">
        <v>0</v>
      </c>
      <c r="E39" s="201">
        <v>0</v>
      </c>
      <c r="F39" s="201">
        <v>0</v>
      </c>
      <c r="G39" s="201">
        <v>0</v>
      </c>
    </row>
    <row r="40" spans="1:7" x14ac:dyDescent="0.25">
      <c r="A40" s="88" t="s">
        <v>343</v>
      </c>
      <c r="B40" s="201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</row>
    <row r="41" spans="1:7" x14ac:dyDescent="0.25">
      <c r="A41" s="88" t="s">
        <v>344</v>
      </c>
      <c r="B41" s="201">
        <v>0</v>
      </c>
      <c r="C41" s="201">
        <v>0</v>
      </c>
      <c r="D41" s="201">
        <v>0</v>
      </c>
      <c r="E41" s="201">
        <v>0</v>
      </c>
      <c r="F41" s="201">
        <v>0</v>
      </c>
      <c r="G41" s="201">
        <v>0</v>
      </c>
    </row>
    <row r="42" spans="1:7" x14ac:dyDescent="0.25">
      <c r="A42" s="88" t="s">
        <v>345</v>
      </c>
      <c r="B42" s="202">
        <v>100000</v>
      </c>
      <c r="C42" s="202">
        <v>231076</v>
      </c>
      <c r="D42" s="201">
        <v>331076</v>
      </c>
      <c r="E42" s="202">
        <v>253584.99</v>
      </c>
      <c r="F42" s="202">
        <v>253963.99</v>
      </c>
      <c r="G42" s="201">
        <v>77491.010000000009</v>
      </c>
    </row>
    <row r="43" spans="1:7" x14ac:dyDescent="0.25">
      <c r="A43" s="88" t="s">
        <v>346</v>
      </c>
      <c r="B43" s="201">
        <v>0</v>
      </c>
      <c r="C43" s="201">
        <v>0</v>
      </c>
      <c r="D43" s="201">
        <v>0</v>
      </c>
      <c r="E43" s="201">
        <v>0</v>
      </c>
      <c r="F43" s="201">
        <v>0</v>
      </c>
      <c r="G43" s="201">
        <v>0</v>
      </c>
    </row>
    <row r="44" spans="1:7" x14ac:dyDescent="0.25">
      <c r="A44" s="88" t="s">
        <v>347</v>
      </c>
      <c r="B44" s="201">
        <v>0</v>
      </c>
      <c r="C44" s="201">
        <v>0</v>
      </c>
      <c r="D44" s="201">
        <v>0</v>
      </c>
      <c r="E44" s="201">
        <v>0</v>
      </c>
      <c r="F44" s="201">
        <v>0</v>
      </c>
      <c r="G44" s="201">
        <v>0</v>
      </c>
    </row>
    <row r="45" spans="1:7" x14ac:dyDescent="0.25">
      <c r="A45" s="88" t="s">
        <v>348</v>
      </c>
      <c r="B45" s="201">
        <v>0</v>
      </c>
      <c r="C45" s="201">
        <v>0</v>
      </c>
      <c r="D45" s="201">
        <v>0</v>
      </c>
      <c r="E45" s="201">
        <v>0</v>
      </c>
      <c r="F45" s="201">
        <v>0</v>
      </c>
      <c r="G45" s="201">
        <v>0</v>
      </c>
    </row>
    <row r="46" spans="1:7" x14ac:dyDescent="0.25">
      <c r="A46" s="88" t="s">
        <v>349</v>
      </c>
      <c r="B46" s="201">
        <v>0</v>
      </c>
      <c r="C46" s="201">
        <v>0</v>
      </c>
      <c r="D46" s="201">
        <v>0</v>
      </c>
      <c r="E46" s="201">
        <v>0</v>
      </c>
      <c r="F46" s="201">
        <v>0</v>
      </c>
      <c r="G46" s="201">
        <v>0</v>
      </c>
    </row>
    <row r="47" spans="1:7" x14ac:dyDescent="0.25">
      <c r="A47" s="88" t="s">
        <v>350</v>
      </c>
      <c r="B47" s="201">
        <v>0</v>
      </c>
      <c r="C47" s="201">
        <v>0</v>
      </c>
      <c r="D47" s="201">
        <v>0</v>
      </c>
      <c r="E47" s="201">
        <v>0</v>
      </c>
      <c r="F47" s="201">
        <v>0</v>
      </c>
      <c r="G47" s="201">
        <v>0</v>
      </c>
    </row>
    <row r="48" spans="1:7" x14ac:dyDescent="0.25">
      <c r="A48" s="87" t="s">
        <v>351</v>
      </c>
      <c r="B48" s="86">
        <f t="shared" ref="B48:G48" si="5">SUM(B49:B57)</f>
        <v>60000</v>
      </c>
      <c r="C48" s="86">
        <f t="shared" si="5"/>
        <v>0</v>
      </c>
      <c r="D48" s="86">
        <f t="shared" si="5"/>
        <v>60000</v>
      </c>
      <c r="E48" s="86">
        <f t="shared" si="5"/>
        <v>27896.28</v>
      </c>
      <c r="F48" s="86">
        <f t="shared" si="5"/>
        <v>27896.28</v>
      </c>
      <c r="G48" s="86">
        <f t="shared" si="5"/>
        <v>32103.72</v>
      </c>
    </row>
    <row r="49" spans="1:7" x14ac:dyDescent="0.25">
      <c r="A49" s="88" t="s">
        <v>352</v>
      </c>
      <c r="B49" s="204">
        <v>40000</v>
      </c>
      <c r="C49" s="204">
        <v>0</v>
      </c>
      <c r="D49" s="203">
        <v>40000</v>
      </c>
      <c r="E49" s="204">
        <v>21675</v>
      </c>
      <c r="F49" s="204">
        <v>21675</v>
      </c>
      <c r="G49" s="203">
        <v>18325</v>
      </c>
    </row>
    <row r="50" spans="1:7" x14ac:dyDescent="0.25">
      <c r="A50" s="88" t="s">
        <v>353</v>
      </c>
      <c r="B50" s="203">
        <v>0</v>
      </c>
      <c r="C50" s="203">
        <v>0</v>
      </c>
      <c r="D50" s="203">
        <v>0</v>
      </c>
      <c r="E50" s="203">
        <v>0</v>
      </c>
      <c r="F50" s="203">
        <v>0</v>
      </c>
      <c r="G50" s="203">
        <v>0</v>
      </c>
    </row>
    <row r="51" spans="1:7" x14ac:dyDescent="0.25">
      <c r="A51" s="88" t="s">
        <v>354</v>
      </c>
      <c r="B51" s="203">
        <v>0</v>
      </c>
      <c r="C51" s="203">
        <v>0</v>
      </c>
      <c r="D51" s="203">
        <v>0</v>
      </c>
      <c r="E51" s="203">
        <v>0</v>
      </c>
      <c r="F51" s="203">
        <v>0</v>
      </c>
      <c r="G51" s="203">
        <v>0</v>
      </c>
    </row>
    <row r="52" spans="1:7" x14ac:dyDescent="0.25">
      <c r="A52" s="88" t="s">
        <v>355</v>
      </c>
      <c r="B52" s="203">
        <v>0</v>
      </c>
      <c r="C52" s="203">
        <v>0</v>
      </c>
      <c r="D52" s="203">
        <v>0</v>
      </c>
      <c r="E52" s="203">
        <v>0</v>
      </c>
      <c r="F52" s="203">
        <v>0</v>
      </c>
      <c r="G52" s="203">
        <v>0</v>
      </c>
    </row>
    <row r="53" spans="1:7" x14ac:dyDescent="0.25">
      <c r="A53" s="88" t="s">
        <v>356</v>
      </c>
      <c r="B53" s="203">
        <v>0</v>
      </c>
      <c r="C53" s="203">
        <v>0</v>
      </c>
      <c r="D53" s="203">
        <v>0</v>
      </c>
      <c r="E53" s="203">
        <v>0</v>
      </c>
      <c r="F53" s="203">
        <v>0</v>
      </c>
      <c r="G53" s="203">
        <v>0</v>
      </c>
    </row>
    <row r="54" spans="1:7" x14ac:dyDescent="0.25">
      <c r="A54" s="88" t="s">
        <v>357</v>
      </c>
      <c r="B54" s="203">
        <v>0</v>
      </c>
      <c r="C54" s="203">
        <v>0</v>
      </c>
      <c r="D54" s="203">
        <v>0</v>
      </c>
      <c r="E54" s="203">
        <v>0</v>
      </c>
      <c r="F54" s="203">
        <v>0</v>
      </c>
      <c r="G54" s="203">
        <v>0</v>
      </c>
    </row>
    <row r="55" spans="1:7" x14ac:dyDescent="0.25">
      <c r="A55" s="88" t="s">
        <v>358</v>
      </c>
      <c r="B55" s="203">
        <v>0</v>
      </c>
      <c r="C55" s="203">
        <v>0</v>
      </c>
      <c r="D55" s="203">
        <v>0</v>
      </c>
      <c r="E55" s="203">
        <v>0</v>
      </c>
      <c r="F55" s="203">
        <v>0</v>
      </c>
      <c r="G55" s="203">
        <v>0</v>
      </c>
    </row>
    <row r="56" spans="1:7" x14ac:dyDescent="0.25">
      <c r="A56" s="88" t="s">
        <v>359</v>
      </c>
      <c r="B56" s="203">
        <v>0</v>
      </c>
      <c r="C56" s="203">
        <v>0</v>
      </c>
      <c r="D56" s="203">
        <v>0</v>
      </c>
      <c r="E56" s="203">
        <v>0</v>
      </c>
      <c r="F56" s="203">
        <v>0</v>
      </c>
      <c r="G56" s="203">
        <v>0</v>
      </c>
    </row>
    <row r="57" spans="1:7" x14ac:dyDescent="0.25">
      <c r="A57" s="88" t="s">
        <v>360</v>
      </c>
      <c r="B57" s="204">
        <v>20000</v>
      </c>
      <c r="C57" s="204">
        <v>0</v>
      </c>
      <c r="D57" s="203">
        <v>20000</v>
      </c>
      <c r="E57" s="204">
        <v>6221.28</v>
      </c>
      <c r="F57" s="204">
        <v>6221.28</v>
      </c>
      <c r="G57" s="203">
        <v>13778.720000000001</v>
      </c>
    </row>
    <row r="58" spans="1:7" x14ac:dyDescent="0.25">
      <c r="A58" s="87" t="s">
        <v>361</v>
      </c>
      <c r="B58" s="86">
        <f t="shared" ref="B58:G58" si="6">SUM(B59:B61)</f>
        <v>0</v>
      </c>
      <c r="C58" s="86">
        <f t="shared" si="6"/>
        <v>0</v>
      </c>
      <c r="D58" s="86">
        <f t="shared" si="6"/>
        <v>0</v>
      </c>
      <c r="E58" s="86">
        <f t="shared" si="6"/>
        <v>0</v>
      </c>
      <c r="F58" s="86">
        <f t="shared" si="6"/>
        <v>0</v>
      </c>
      <c r="G58" s="86">
        <f t="shared" si="6"/>
        <v>0</v>
      </c>
    </row>
    <row r="59" spans="1:7" x14ac:dyDescent="0.25">
      <c r="A59" s="88" t="s">
        <v>362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363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7">D60-E60</f>
        <v>0</v>
      </c>
    </row>
    <row r="61" spans="1:7" x14ac:dyDescent="0.25">
      <c r="A61" s="88" t="s">
        <v>364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7"/>
        <v>0</v>
      </c>
    </row>
    <row r="62" spans="1:7" x14ac:dyDescent="0.25">
      <c r="A62" s="87" t="s">
        <v>365</v>
      </c>
      <c r="B62" s="86">
        <f t="shared" ref="B62:G62" si="8">SUM(B63:B67,B69:B70)</f>
        <v>0</v>
      </c>
      <c r="C62" s="86">
        <f t="shared" si="8"/>
        <v>0</v>
      </c>
      <c r="D62" s="86">
        <f t="shared" si="8"/>
        <v>0</v>
      </c>
      <c r="E62" s="86">
        <f t="shared" si="8"/>
        <v>0</v>
      </c>
      <c r="F62" s="86">
        <f t="shared" si="8"/>
        <v>0</v>
      </c>
      <c r="G62" s="86">
        <f t="shared" si="8"/>
        <v>0</v>
      </c>
    </row>
    <row r="63" spans="1:7" x14ac:dyDescent="0.25">
      <c r="A63" s="88" t="s">
        <v>366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367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9">D64-E64</f>
        <v>0</v>
      </c>
    </row>
    <row r="65" spans="1:7" x14ac:dyDescent="0.25">
      <c r="A65" s="88" t="s">
        <v>368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9"/>
        <v>0</v>
      </c>
    </row>
    <row r="66" spans="1:7" x14ac:dyDescent="0.25">
      <c r="A66" s="88" t="s">
        <v>369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9"/>
        <v>0</v>
      </c>
    </row>
    <row r="67" spans="1:7" x14ac:dyDescent="0.25">
      <c r="A67" s="88" t="s">
        <v>370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9"/>
        <v>0</v>
      </c>
    </row>
    <row r="68" spans="1:7" x14ac:dyDescent="0.25">
      <c r="A68" s="88" t="s">
        <v>371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9"/>
        <v>0</v>
      </c>
    </row>
    <row r="69" spans="1:7" x14ac:dyDescent="0.25">
      <c r="A69" s="88" t="s">
        <v>372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9"/>
        <v>0</v>
      </c>
    </row>
    <row r="70" spans="1:7" x14ac:dyDescent="0.25">
      <c r="A70" s="88" t="s">
        <v>373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9"/>
        <v>0</v>
      </c>
    </row>
    <row r="71" spans="1:7" x14ac:dyDescent="0.25">
      <c r="A71" s="87" t="s">
        <v>374</v>
      </c>
      <c r="B71" s="86">
        <f t="shared" ref="B71:G71" si="10">SUM(B72:B74)</f>
        <v>0</v>
      </c>
      <c r="C71" s="86">
        <f t="shared" si="10"/>
        <v>0</v>
      </c>
      <c r="D71" s="86">
        <f t="shared" si="10"/>
        <v>0</v>
      </c>
      <c r="E71" s="86">
        <f t="shared" si="10"/>
        <v>0</v>
      </c>
      <c r="F71" s="86">
        <f t="shared" si="10"/>
        <v>0</v>
      </c>
      <c r="G71" s="86">
        <f t="shared" si="10"/>
        <v>0</v>
      </c>
    </row>
    <row r="72" spans="1:7" x14ac:dyDescent="0.25">
      <c r="A72" s="88" t="s">
        <v>375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376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1">D73-E73</f>
        <v>0</v>
      </c>
    </row>
    <row r="74" spans="1:7" x14ac:dyDescent="0.25">
      <c r="A74" s="88" t="s">
        <v>377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1"/>
        <v>0</v>
      </c>
    </row>
    <row r="75" spans="1:7" x14ac:dyDescent="0.25">
      <c r="A75" s="87" t="s">
        <v>378</v>
      </c>
      <c r="B75" s="86">
        <f t="shared" ref="B75:G75" si="12">SUM(B76:B82)</f>
        <v>0</v>
      </c>
      <c r="C75" s="86">
        <f t="shared" si="12"/>
        <v>0</v>
      </c>
      <c r="D75" s="86">
        <f t="shared" si="12"/>
        <v>0</v>
      </c>
      <c r="E75" s="86">
        <f t="shared" si="12"/>
        <v>0</v>
      </c>
      <c r="F75" s="86">
        <f t="shared" si="12"/>
        <v>0</v>
      </c>
      <c r="G75" s="86">
        <f t="shared" si="12"/>
        <v>0</v>
      </c>
    </row>
    <row r="76" spans="1:7" x14ac:dyDescent="0.25">
      <c r="A76" s="88" t="s">
        <v>379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380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3">D77-E77</f>
        <v>0</v>
      </c>
    </row>
    <row r="78" spans="1:7" x14ac:dyDescent="0.25">
      <c r="A78" s="88" t="s">
        <v>381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3"/>
        <v>0</v>
      </c>
    </row>
    <row r="79" spans="1:7" x14ac:dyDescent="0.25">
      <c r="A79" s="88" t="s">
        <v>382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3"/>
        <v>0</v>
      </c>
    </row>
    <row r="80" spans="1:7" x14ac:dyDescent="0.25">
      <c r="A80" s="88" t="s">
        <v>383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3"/>
        <v>0</v>
      </c>
    </row>
    <row r="81" spans="1:7" x14ac:dyDescent="0.25">
      <c r="A81" s="88" t="s">
        <v>384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3"/>
        <v>0</v>
      </c>
    </row>
    <row r="82" spans="1:7" x14ac:dyDescent="0.25">
      <c r="A82" s="88" t="s">
        <v>385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3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386</v>
      </c>
      <c r="B84" s="86">
        <f t="shared" ref="B84:G84" si="14">SUM(B85,B93,B103,B113,B123,B133,B137,B146,B150)</f>
        <v>0</v>
      </c>
      <c r="C84" s="86">
        <f t="shared" si="14"/>
        <v>0</v>
      </c>
      <c r="D84" s="86">
        <f t="shared" si="14"/>
        <v>0</v>
      </c>
      <c r="E84" s="86">
        <f t="shared" si="14"/>
        <v>0</v>
      </c>
      <c r="F84" s="86">
        <f t="shared" si="14"/>
        <v>0</v>
      </c>
      <c r="G84" s="86">
        <f t="shared" si="14"/>
        <v>0</v>
      </c>
    </row>
    <row r="85" spans="1:7" x14ac:dyDescent="0.25">
      <c r="A85" s="87" t="s">
        <v>313</v>
      </c>
      <c r="B85" s="86">
        <f t="shared" ref="B85:G85" si="15">SUM(B86:B92)</f>
        <v>0</v>
      </c>
      <c r="C85" s="86">
        <f t="shared" si="15"/>
        <v>0</v>
      </c>
      <c r="D85" s="86">
        <f t="shared" si="15"/>
        <v>0</v>
      </c>
      <c r="E85" s="86">
        <f t="shared" si="15"/>
        <v>0</v>
      </c>
      <c r="F85" s="86">
        <f t="shared" si="15"/>
        <v>0</v>
      </c>
      <c r="G85" s="86">
        <f t="shared" si="15"/>
        <v>0</v>
      </c>
    </row>
    <row r="86" spans="1:7" x14ac:dyDescent="0.25">
      <c r="A86" s="88" t="s">
        <v>314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315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16">D87-E87</f>
        <v>0</v>
      </c>
    </row>
    <row r="88" spans="1:7" x14ac:dyDescent="0.25">
      <c r="A88" s="88" t="s">
        <v>316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16"/>
        <v>0</v>
      </c>
    </row>
    <row r="89" spans="1:7" x14ac:dyDescent="0.25">
      <c r="A89" s="88" t="s">
        <v>317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16"/>
        <v>0</v>
      </c>
    </row>
    <row r="90" spans="1:7" x14ac:dyDescent="0.25">
      <c r="A90" s="88" t="s">
        <v>318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16"/>
        <v>0</v>
      </c>
    </row>
    <row r="91" spans="1:7" x14ac:dyDescent="0.25">
      <c r="A91" s="88" t="s">
        <v>319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16"/>
        <v>0</v>
      </c>
    </row>
    <row r="92" spans="1:7" x14ac:dyDescent="0.25">
      <c r="A92" s="88" t="s">
        <v>320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16"/>
        <v>0</v>
      </c>
    </row>
    <row r="93" spans="1:7" x14ac:dyDescent="0.25">
      <c r="A93" s="87" t="s">
        <v>321</v>
      </c>
      <c r="B93" s="86">
        <f t="shared" ref="B93:G93" si="17">SUM(B94:B102)</f>
        <v>0</v>
      </c>
      <c r="C93" s="86">
        <f t="shared" si="17"/>
        <v>0</v>
      </c>
      <c r="D93" s="86">
        <f t="shared" si="17"/>
        <v>0</v>
      </c>
      <c r="E93" s="86">
        <f t="shared" si="17"/>
        <v>0</v>
      </c>
      <c r="F93" s="86">
        <f t="shared" si="17"/>
        <v>0</v>
      </c>
      <c r="G93" s="86">
        <f t="shared" si="17"/>
        <v>0</v>
      </c>
    </row>
    <row r="94" spans="1:7" x14ac:dyDescent="0.25">
      <c r="A94" s="88" t="s">
        <v>322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323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18">D95-E95</f>
        <v>0</v>
      </c>
    </row>
    <row r="96" spans="1:7" x14ac:dyDescent="0.25">
      <c r="A96" s="88" t="s">
        <v>324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18"/>
        <v>0</v>
      </c>
    </row>
    <row r="97" spans="1:7" x14ac:dyDescent="0.25">
      <c r="A97" s="88" t="s">
        <v>325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18"/>
        <v>0</v>
      </c>
    </row>
    <row r="98" spans="1:7" x14ac:dyDescent="0.25">
      <c r="A98" s="90" t="s">
        <v>326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18"/>
        <v>0</v>
      </c>
    </row>
    <row r="99" spans="1:7" x14ac:dyDescent="0.25">
      <c r="A99" s="88" t="s">
        <v>327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18"/>
        <v>0</v>
      </c>
    </row>
    <row r="100" spans="1:7" x14ac:dyDescent="0.25">
      <c r="A100" s="88" t="s">
        <v>328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18"/>
        <v>0</v>
      </c>
    </row>
    <row r="101" spans="1:7" x14ac:dyDescent="0.25">
      <c r="A101" s="88" t="s">
        <v>329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18"/>
        <v>0</v>
      </c>
    </row>
    <row r="102" spans="1:7" x14ac:dyDescent="0.25">
      <c r="A102" s="88" t="s">
        <v>330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18"/>
        <v>0</v>
      </c>
    </row>
    <row r="103" spans="1:7" x14ac:dyDescent="0.25">
      <c r="A103" s="87" t="s">
        <v>331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332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333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19">D105-E105</f>
        <v>0</v>
      </c>
    </row>
    <row r="106" spans="1:7" x14ac:dyDescent="0.25">
      <c r="A106" s="88" t="s">
        <v>334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19"/>
        <v>0</v>
      </c>
    </row>
    <row r="107" spans="1:7" x14ac:dyDescent="0.25">
      <c r="A107" s="88" t="s">
        <v>335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19"/>
        <v>0</v>
      </c>
    </row>
    <row r="108" spans="1:7" x14ac:dyDescent="0.25">
      <c r="A108" s="88" t="s">
        <v>336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19"/>
        <v>0</v>
      </c>
    </row>
    <row r="109" spans="1:7" x14ac:dyDescent="0.25">
      <c r="A109" s="88" t="s">
        <v>337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19"/>
        <v>0</v>
      </c>
    </row>
    <row r="110" spans="1:7" x14ac:dyDescent="0.25">
      <c r="A110" s="88" t="s">
        <v>338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19"/>
        <v>0</v>
      </c>
    </row>
    <row r="111" spans="1:7" x14ac:dyDescent="0.25">
      <c r="A111" s="88" t="s">
        <v>339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19"/>
        <v>0</v>
      </c>
    </row>
    <row r="112" spans="1:7" x14ac:dyDescent="0.25">
      <c r="A112" s="88" t="s">
        <v>340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19"/>
        <v>0</v>
      </c>
    </row>
    <row r="113" spans="1:7" x14ac:dyDescent="0.25">
      <c r="A113" s="87" t="s">
        <v>341</v>
      </c>
      <c r="B113" s="86">
        <f t="shared" ref="B113:G113" si="20">SUM(B114:B122)</f>
        <v>0</v>
      </c>
      <c r="C113" s="86">
        <f t="shared" si="20"/>
        <v>0</v>
      </c>
      <c r="D113" s="86">
        <f t="shared" si="20"/>
        <v>0</v>
      </c>
      <c r="E113" s="86">
        <f t="shared" si="20"/>
        <v>0</v>
      </c>
      <c r="F113" s="86">
        <f t="shared" si="20"/>
        <v>0</v>
      </c>
      <c r="G113" s="86">
        <f t="shared" si="20"/>
        <v>0</v>
      </c>
    </row>
    <row r="114" spans="1:7" x14ac:dyDescent="0.25">
      <c r="A114" s="88" t="s">
        <v>342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343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1">D115-E115</f>
        <v>0</v>
      </c>
    </row>
    <row r="116" spans="1:7" x14ac:dyDescent="0.25">
      <c r="A116" s="88" t="s">
        <v>344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1"/>
        <v>0</v>
      </c>
    </row>
    <row r="117" spans="1:7" x14ac:dyDescent="0.25">
      <c r="A117" s="88" t="s">
        <v>345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1"/>
        <v>0</v>
      </c>
    </row>
    <row r="118" spans="1:7" x14ac:dyDescent="0.25">
      <c r="A118" s="88" t="s">
        <v>346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1"/>
        <v>0</v>
      </c>
    </row>
    <row r="119" spans="1:7" x14ac:dyDescent="0.25">
      <c r="A119" s="88" t="s">
        <v>347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1"/>
        <v>0</v>
      </c>
    </row>
    <row r="120" spans="1:7" x14ac:dyDescent="0.25">
      <c r="A120" s="88" t="s">
        <v>348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1"/>
        <v>0</v>
      </c>
    </row>
    <row r="121" spans="1:7" x14ac:dyDescent="0.25">
      <c r="A121" s="88" t="s">
        <v>349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1"/>
        <v>0</v>
      </c>
    </row>
    <row r="122" spans="1:7" x14ac:dyDescent="0.25">
      <c r="A122" s="88" t="s">
        <v>350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1"/>
        <v>0</v>
      </c>
    </row>
    <row r="123" spans="1:7" x14ac:dyDescent="0.25">
      <c r="A123" s="87" t="s">
        <v>351</v>
      </c>
      <c r="B123" s="86">
        <f t="shared" ref="B123:G123" si="22">SUM(B124:B132)</f>
        <v>0</v>
      </c>
      <c r="C123" s="86">
        <f t="shared" si="22"/>
        <v>0</v>
      </c>
      <c r="D123" s="86">
        <f t="shared" si="22"/>
        <v>0</v>
      </c>
      <c r="E123" s="86">
        <f t="shared" si="22"/>
        <v>0</v>
      </c>
      <c r="F123" s="86">
        <f t="shared" si="22"/>
        <v>0</v>
      </c>
      <c r="G123" s="86">
        <f t="shared" si="22"/>
        <v>0</v>
      </c>
    </row>
    <row r="124" spans="1:7" x14ac:dyDescent="0.25">
      <c r="A124" s="88" t="s">
        <v>352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353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3">D125-E125</f>
        <v>0</v>
      </c>
    </row>
    <row r="126" spans="1:7" x14ac:dyDescent="0.25">
      <c r="A126" s="88" t="s">
        <v>354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3"/>
        <v>0</v>
      </c>
    </row>
    <row r="127" spans="1:7" x14ac:dyDescent="0.25">
      <c r="A127" s="88" t="s">
        <v>355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3"/>
        <v>0</v>
      </c>
    </row>
    <row r="128" spans="1:7" x14ac:dyDescent="0.25">
      <c r="A128" s="88" t="s">
        <v>356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3"/>
        <v>0</v>
      </c>
    </row>
    <row r="129" spans="1:7" x14ac:dyDescent="0.25">
      <c r="A129" s="88" t="s">
        <v>357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3"/>
        <v>0</v>
      </c>
    </row>
    <row r="130" spans="1:7" x14ac:dyDescent="0.25">
      <c r="A130" s="88" t="s">
        <v>358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3"/>
        <v>0</v>
      </c>
    </row>
    <row r="131" spans="1:7" x14ac:dyDescent="0.25">
      <c r="A131" s="88" t="s">
        <v>359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3"/>
        <v>0</v>
      </c>
    </row>
    <row r="132" spans="1:7" x14ac:dyDescent="0.25">
      <c r="A132" s="88" t="s">
        <v>360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3"/>
        <v>0</v>
      </c>
    </row>
    <row r="133" spans="1:7" x14ac:dyDescent="0.25">
      <c r="A133" s="87" t="s">
        <v>361</v>
      </c>
      <c r="B133" s="86">
        <f t="shared" ref="B133:G133" si="24">SUM(B134:B136)</f>
        <v>0</v>
      </c>
      <c r="C133" s="86">
        <f t="shared" si="24"/>
        <v>0</v>
      </c>
      <c r="D133" s="86">
        <f t="shared" si="24"/>
        <v>0</v>
      </c>
      <c r="E133" s="86">
        <f t="shared" si="24"/>
        <v>0</v>
      </c>
      <c r="F133" s="86">
        <f t="shared" si="24"/>
        <v>0</v>
      </c>
      <c r="G133" s="86">
        <f t="shared" si="24"/>
        <v>0</v>
      </c>
    </row>
    <row r="134" spans="1:7" x14ac:dyDescent="0.25">
      <c r="A134" s="88" t="s">
        <v>362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363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5">D135-E135</f>
        <v>0</v>
      </c>
    </row>
    <row r="136" spans="1:7" x14ac:dyDescent="0.25">
      <c r="A136" s="88" t="s">
        <v>364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5"/>
        <v>0</v>
      </c>
    </row>
    <row r="137" spans="1:7" x14ac:dyDescent="0.25">
      <c r="A137" s="87" t="s">
        <v>365</v>
      </c>
      <c r="B137" s="86">
        <f t="shared" ref="B137:G137" si="26">SUM(B138:B142,B144:B145)</f>
        <v>0</v>
      </c>
      <c r="C137" s="86">
        <f t="shared" si="26"/>
        <v>0</v>
      </c>
      <c r="D137" s="86">
        <f t="shared" si="26"/>
        <v>0</v>
      </c>
      <c r="E137" s="86">
        <f t="shared" si="26"/>
        <v>0</v>
      </c>
      <c r="F137" s="86">
        <f t="shared" si="26"/>
        <v>0</v>
      </c>
      <c r="G137" s="86">
        <f t="shared" si="26"/>
        <v>0</v>
      </c>
    </row>
    <row r="138" spans="1:7" x14ac:dyDescent="0.25">
      <c r="A138" s="88" t="s">
        <v>366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367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27">D139-E139</f>
        <v>0</v>
      </c>
    </row>
    <row r="140" spans="1:7" x14ac:dyDescent="0.25">
      <c r="A140" s="88" t="s">
        <v>368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27"/>
        <v>0</v>
      </c>
    </row>
    <row r="141" spans="1:7" x14ac:dyDescent="0.25">
      <c r="A141" s="88" t="s">
        <v>369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27"/>
        <v>0</v>
      </c>
    </row>
    <row r="142" spans="1:7" x14ac:dyDescent="0.25">
      <c r="A142" s="88" t="s">
        <v>370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27"/>
        <v>0</v>
      </c>
    </row>
    <row r="143" spans="1:7" x14ac:dyDescent="0.25">
      <c r="A143" s="88" t="s">
        <v>371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27"/>
        <v>0</v>
      </c>
    </row>
    <row r="144" spans="1:7" x14ac:dyDescent="0.25">
      <c r="A144" s="88" t="s">
        <v>372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27"/>
        <v>0</v>
      </c>
    </row>
    <row r="145" spans="1:7" x14ac:dyDescent="0.25">
      <c r="A145" s="88" t="s">
        <v>373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27"/>
        <v>0</v>
      </c>
    </row>
    <row r="146" spans="1:7" x14ac:dyDescent="0.25">
      <c r="A146" s="87" t="s">
        <v>374</v>
      </c>
      <c r="B146" s="86">
        <f t="shared" ref="B146:G146" si="28">SUM(B147:B149)</f>
        <v>0</v>
      </c>
      <c r="C146" s="86">
        <f t="shared" si="28"/>
        <v>0</v>
      </c>
      <c r="D146" s="86">
        <f t="shared" si="28"/>
        <v>0</v>
      </c>
      <c r="E146" s="86">
        <f t="shared" si="28"/>
        <v>0</v>
      </c>
      <c r="F146" s="86">
        <f t="shared" si="28"/>
        <v>0</v>
      </c>
      <c r="G146" s="86">
        <f t="shared" si="28"/>
        <v>0</v>
      </c>
    </row>
    <row r="147" spans="1:7" x14ac:dyDescent="0.25">
      <c r="A147" s="88" t="s">
        <v>375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376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29">D148-E148</f>
        <v>0</v>
      </c>
    </row>
    <row r="149" spans="1:7" x14ac:dyDescent="0.25">
      <c r="A149" s="88" t="s">
        <v>377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29"/>
        <v>0</v>
      </c>
    </row>
    <row r="150" spans="1:7" x14ac:dyDescent="0.25">
      <c r="A150" s="87" t="s">
        <v>378</v>
      </c>
      <c r="B150" s="86">
        <f t="shared" ref="B150:G150" si="30">SUM(B151:B157)</f>
        <v>0</v>
      </c>
      <c r="C150" s="86">
        <f t="shared" si="30"/>
        <v>0</v>
      </c>
      <c r="D150" s="86">
        <f t="shared" si="30"/>
        <v>0</v>
      </c>
      <c r="E150" s="86">
        <f t="shared" si="30"/>
        <v>0</v>
      </c>
      <c r="F150" s="86">
        <f t="shared" si="30"/>
        <v>0</v>
      </c>
      <c r="G150" s="86">
        <f t="shared" si="30"/>
        <v>0</v>
      </c>
    </row>
    <row r="151" spans="1:7" x14ac:dyDescent="0.25">
      <c r="A151" s="88" t="s">
        <v>379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380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1">D152-E152</f>
        <v>0</v>
      </c>
    </row>
    <row r="153" spans="1:7" x14ac:dyDescent="0.25">
      <c r="A153" s="88" t="s">
        <v>381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1"/>
        <v>0</v>
      </c>
    </row>
    <row r="154" spans="1:7" x14ac:dyDescent="0.25">
      <c r="A154" s="90" t="s">
        <v>382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1"/>
        <v>0</v>
      </c>
    </row>
    <row r="155" spans="1:7" x14ac:dyDescent="0.25">
      <c r="A155" s="88" t="s">
        <v>383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1"/>
        <v>0</v>
      </c>
    </row>
    <row r="156" spans="1:7" x14ac:dyDescent="0.25">
      <c r="A156" s="88" t="s">
        <v>384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1"/>
        <v>0</v>
      </c>
    </row>
    <row r="157" spans="1:7" x14ac:dyDescent="0.25">
      <c r="A157" s="88" t="s">
        <v>385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1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387</v>
      </c>
      <c r="B159" s="93">
        <f t="shared" ref="B159:G159" si="32">B9+B84</f>
        <v>5552000</v>
      </c>
      <c r="C159" s="93">
        <f t="shared" si="32"/>
        <v>414735.6</v>
      </c>
      <c r="D159" s="93">
        <f t="shared" si="32"/>
        <v>5966735.5999999996</v>
      </c>
      <c r="E159" s="93">
        <f t="shared" si="32"/>
        <v>2377453.9</v>
      </c>
      <c r="F159" s="93">
        <f t="shared" si="32"/>
        <v>2352056.46</v>
      </c>
      <c r="G159" s="93">
        <f t="shared" si="32"/>
        <v>3589281.6999999997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B28:F28 B38:F38 B48:F48 B59:G61 B58:F58 B63:G70 B62:F62 B71:F92 B94:F159 B93:C93 E93:F93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B1" zoomScale="78" zoomScaleNormal="70" workbookViewId="0">
      <selection activeCell="G10" sqref="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5" t="s">
        <v>388</v>
      </c>
      <c r="B1" s="156"/>
      <c r="C1" s="156"/>
      <c r="D1" s="156"/>
      <c r="E1" s="156"/>
      <c r="F1" s="156"/>
      <c r="G1" s="157"/>
    </row>
    <row r="2" spans="1:7" ht="15" customHeight="1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389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50" t="s">
        <v>7</v>
      </c>
      <c r="B7" s="152" t="s">
        <v>306</v>
      </c>
      <c r="C7" s="152"/>
      <c r="D7" s="152"/>
      <c r="E7" s="152"/>
      <c r="F7" s="152"/>
      <c r="G7" s="154" t="s">
        <v>307</v>
      </c>
    </row>
    <row r="8" spans="1:7" ht="30" x14ac:dyDescent="0.25">
      <c r="A8" s="151"/>
      <c r="B8" s="26" t="s">
        <v>308</v>
      </c>
      <c r="C8" s="7" t="s">
        <v>238</v>
      </c>
      <c r="D8" s="26" t="s">
        <v>239</v>
      </c>
      <c r="E8" s="26" t="s">
        <v>194</v>
      </c>
      <c r="F8" s="26" t="s">
        <v>211</v>
      </c>
      <c r="G8" s="153"/>
    </row>
    <row r="9" spans="1:7" ht="15.75" customHeight="1" x14ac:dyDescent="0.25">
      <c r="A9" s="27" t="s">
        <v>390</v>
      </c>
      <c r="B9" s="31">
        <f>SUM(B10:B18)</f>
        <v>5551999.9999999991</v>
      </c>
      <c r="C9" s="31">
        <f>SUM(C10:C18)</f>
        <v>414735.6</v>
      </c>
      <c r="D9" s="31">
        <f>SUM(D10:D18)</f>
        <v>5966735.5999999996</v>
      </c>
      <c r="E9" s="31">
        <f>SUM(E10:E18)</f>
        <v>2377453.8999999994</v>
      </c>
      <c r="F9" s="31">
        <f>SUM(F10:F18)</f>
        <v>2352056.46</v>
      </c>
      <c r="G9" s="31">
        <f>SUM(G10:G18)</f>
        <v>3589281.7</v>
      </c>
    </row>
    <row r="10" spans="1:7" x14ac:dyDescent="0.25">
      <c r="A10" s="205" t="s">
        <v>567</v>
      </c>
      <c r="B10" s="207">
        <v>2667484.8199999998</v>
      </c>
      <c r="C10" s="207">
        <v>414735.6</v>
      </c>
      <c r="D10" s="206">
        <v>3082220.42</v>
      </c>
      <c r="E10" s="207">
        <v>1188745.8899999999</v>
      </c>
      <c r="F10" s="207">
        <v>1194675.48</v>
      </c>
      <c r="G10" s="206">
        <v>1893474.53</v>
      </c>
    </row>
    <row r="11" spans="1:7" x14ac:dyDescent="0.25">
      <c r="A11" s="205" t="s">
        <v>568</v>
      </c>
      <c r="B11" s="207">
        <v>575661.56999999995</v>
      </c>
      <c r="C11" s="207">
        <v>0</v>
      </c>
      <c r="D11" s="206">
        <v>575661.56999999995</v>
      </c>
      <c r="E11" s="207">
        <v>231382.39999999999</v>
      </c>
      <c r="F11" s="207">
        <v>226059.4</v>
      </c>
      <c r="G11" s="206">
        <v>344279.16999999993</v>
      </c>
    </row>
    <row r="12" spans="1:7" x14ac:dyDescent="0.25">
      <c r="A12" s="205" t="s">
        <v>569</v>
      </c>
      <c r="B12" s="207">
        <v>534450.07999999996</v>
      </c>
      <c r="C12" s="207">
        <v>0</v>
      </c>
      <c r="D12" s="206">
        <v>534450.07999999996</v>
      </c>
      <c r="E12" s="207">
        <v>220458.45</v>
      </c>
      <c r="F12" s="207">
        <v>213622.09</v>
      </c>
      <c r="G12" s="206">
        <v>313991.62999999995</v>
      </c>
    </row>
    <row r="13" spans="1:7" x14ac:dyDescent="0.25">
      <c r="A13" s="205" t="s">
        <v>570</v>
      </c>
      <c r="B13" s="207">
        <v>471143.6</v>
      </c>
      <c r="C13" s="207">
        <v>0</v>
      </c>
      <c r="D13" s="206">
        <v>471143.6</v>
      </c>
      <c r="E13" s="207">
        <v>207621.74</v>
      </c>
      <c r="F13" s="207">
        <v>202785.16</v>
      </c>
      <c r="G13" s="206">
        <v>263521.86</v>
      </c>
    </row>
    <row r="14" spans="1:7" x14ac:dyDescent="0.25">
      <c r="A14" s="205" t="s">
        <v>571</v>
      </c>
      <c r="B14" s="207">
        <v>364727.84</v>
      </c>
      <c r="C14" s="207">
        <v>0</v>
      </c>
      <c r="D14" s="206">
        <v>364727.84</v>
      </c>
      <c r="E14" s="207">
        <v>148021.43</v>
      </c>
      <c r="F14" s="207">
        <v>143486.54</v>
      </c>
      <c r="G14" s="206">
        <v>216706.41000000003</v>
      </c>
    </row>
    <row r="15" spans="1:7" x14ac:dyDescent="0.25">
      <c r="A15" s="205" t="s">
        <v>572</v>
      </c>
      <c r="B15" s="207">
        <v>404761.45</v>
      </c>
      <c r="C15" s="207">
        <v>0</v>
      </c>
      <c r="D15" s="206">
        <v>404761.45</v>
      </c>
      <c r="E15" s="207">
        <v>155396.79999999999</v>
      </c>
      <c r="F15" s="207">
        <v>151237.39000000001</v>
      </c>
      <c r="G15" s="206">
        <v>249364.65000000002</v>
      </c>
    </row>
    <row r="16" spans="1:7" x14ac:dyDescent="0.25">
      <c r="A16" s="205" t="s">
        <v>573</v>
      </c>
      <c r="B16" s="207">
        <v>131423.04000000001</v>
      </c>
      <c r="C16" s="207">
        <v>0</v>
      </c>
      <c r="D16" s="206">
        <v>131423.04000000001</v>
      </c>
      <c r="E16" s="207">
        <v>54641.23</v>
      </c>
      <c r="F16" s="207">
        <v>52973.86</v>
      </c>
      <c r="G16" s="206">
        <v>76781.81</v>
      </c>
    </row>
    <row r="17" spans="1:7" x14ac:dyDescent="0.25">
      <c r="A17" s="205" t="s">
        <v>574</v>
      </c>
      <c r="B17" s="207">
        <v>137501.51999999999</v>
      </c>
      <c r="C17" s="207">
        <v>0</v>
      </c>
      <c r="D17" s="206">
        <v>137501.51999999999</v>
      </c>
      <c r="E17" s="207">
        <v>56400.62</v>
      </c>
      <c r="F17" s="207">
        <v>54657.37</v>
      </c>
      <c r="G17" s="206">
        <v>81100.899999999994</v>
      </c>
    </row>
    <row r="18" spans="1:7" x14ac:dyDescent="0.25">
      <c r="A18" s="205" t="s">
        <v>575</v>
      </c>
      <c r="B18" s="207">
        <v>264846.08000000002</v>
      </c>
      <c r="C18" s="207">
        <v>0</v>
      </c>
      <c r="D18" s="206">
        <v>264846.08000000002</v>
      </c>
      <c r="E18" s="207">
        <v>114785.34</v>
      </c>
      <c r="F18" s="207">
        <v>112559.17</v>
      </c>
      <c r="G18" s="206">
        <v>150060.74000000002</v>
      </c>
    </row>
    <row r="19" spans="1:7" x14ac:dyDescent="0.25">
      <c r="A19" s="3" t="s">
        <v>399</v>
      </c>
      <c r="B19" s="4">
        <f>SUM(B20:B27)</f>
        <v>0</v>
      </c>
      <c r="C19" s="4">
        <f t="shared" ref="C19:G19" si="0">SUM(C20:C27)</f>
        <v>0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</row>
    <row r="20" spans="1:7" x14ac:dyDescent="0.25">
      <c r="A20" s="65" t="s">
        <v>391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394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395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396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397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398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387</v>
      </c>
      <c r="B29" s="4">
        <f>SUM(B19,B9)</f>
        <v>5551999.9999999991</v>
      </c>
      <c r="C29" s="4">
        <f t="shared" ref="C29:G29" si="1">SUM(C19,C9)</f>
        <v>414735.6</v>
      </c>
      <c r="D29" s="4">
        <f t="shared" si="1"/>
        <v>5966735.5999999996</v>
      </c>
      <c r="E29" s="4">
        <f t="shared" si="1"/>
        <v>2377453.8999999994</v>
      </c>
      <c r="F29" s="4">
        <f t="shared" si="1"/>
        <v>2352056.46</v>
      </c>
      <c r="G29" s="4">
        <f t="shared" si="1"/>
        <v>3589281.7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9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31" zoomScale="62" zoomScaleNormal="94" workbookViewId="0">
      <selection activeCell="B11" sqref="B11:G4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1" t="s">
        <v>400</v>
      </c>
      <c r="B1" s="162"/>
      <c r="C1" s="162"/>
      <c r="D1" s="162"/>
      <c r="E1" s="162"/>
      <c r="F1" s="162"/>
      <c r="G1" s="162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401</v>
      </c>
      <c r="B3" s="118"/>
      <c r="C3" s="118"/>
      <c r="D3" s="118"/>
      <c r="E3" s="118"/>
      <c r="F3" s="118"/>
      <c r="G3" s="119"/>
    </row>
    <row r="4" spans="1:7" x14ac:dyDescent="0.25">
      <c r="A4" s="117" t="s">
        <v>402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50" t="s">
        <v>7</v>
      </c>
      <c r="B7" s="158" t="s">
        <v>306</v>
      </c>
      <c r="C7" s="159"/>
      <c r="D7" s="159"/>
      <c r="E7" s="159"/>
      <c r="F7" s="160"/>
      <c r="G7" s="154" t="s">
        <v>403</v>
      </c>
    </row>
    <row r="8" spans="1:7" ht="30" x14ac:dyDescent="0.25">
      <c r="A8" s="151"/>
      <c r="B8" s="26" t="s">
        <v>308</v>
      </c>
      <c r="C8" s="7" t="s">
        <v>404</v>
      </c>
      <c r="D8" s="26" t="s">
        <v>310</v>
      </c>
      <c r="E8" s="26" t="s">
        <v>194</v>
      </c>
      <c r="F8" s="33" t="s">
        <v>211</v>
      </c>
      <c r="G8" s="153"/>
    </row>
    <row r="9" spans="1:7" ht="16.5" customHeight="1" x14ac:dyDescent="0.25">
      <c r="A9" s="27" t="s">
        <v>405</v>
      </c>
      <c r="B9" s="31">
        <f>SUM(B10,B19,B27,B37)</f>
        <v>5552000</v>
      </c>
      <c r="C9" s="31">
        <f t="shared" ref="C9:G9" si="0">SUM(C10,C19,C27,C37)</f>
        <v>414735.6</v>
      </c>
      <c r="D9" s="31">
        <f t="shared" si="0"/>
        <v>5966735.5999999996</v>
      </c>
      <c r="E9" s="31">
        <f t="shared" si="0"/>
        <v>2377453.9</v>
      </c>
      <c r="F9" s="31">
        <f t="shared" si="0"/>
        <v>2352056.46</v>
      </c>
      <c r="G9" s="31">
        <f t="shared" si="0"/>
        <v>3589281.7</v>
      </c>
    </row>
    <row r="10" spans="1:7" ht="15" customHeight="1" x14ac:dyDescent="0.25">
      <c r="A10" s="60" t="s">
        <v>406</v>
      </c>
      <c r="B10" s="49">
        <f>SUM(B11:B18)</f>
        <v>2555484.8199999998</v>
      </c>
      <c r="C10" s="49">
        <f t="shared" ref="C10:G10" si="1">SUM(C11:C18)</f>
        <v>414735.6</v>
      </c>
      <c r="D10" s="49">
        <f t="shared" si="1"/>
        <v>2970220.42</v>
      </c>
      <c r="E10" s="49">
        <f t="shared" si="1"/>
        <v>1139809.8899999999</v>
      </c>
      <c r="F10" s="49">
        <f t="shared" si="1"/>
        <v>1145739.48</v>
      </c>
      <c r="G10" s="49">
        <f t="shared" si="1"/>
        <v>1830410.53</v>
      </c>
    </row>
    <row r="11" spans="1:7" x14ac:dyDescent="0.25">
      <c r="A11" s="80" t="s">
        <v>407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</row>
    <row r="12" spans="1:7" x14ac:dyDescent="0.25">
      <c r="A12" s="80" t="s">
        <v>408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</row>
    <row r="13" spans="1:7" x14ac:dyDescent="0.25">
      <c r="A13" s="80" t="s">
        <v>409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</row>
    <row r="14" spans="1:7" x14ac:dyDescent="0.25">
      <c r="A14" s="80" t="s">
        <v>410</v>
      </c>
      <c r="B14" s="208">
        <v>0</v>
      </c>
      <c r="C14" s="208">
        <v>0</v>
      </c>
      <c r="D14" s="208">
        <v>0</v>
      </c>
      <c r="E14" s="208">
        <v>0</v>
      </c>
      <c r="F14" s="208">
        <v>0</v>
      </c>
      <c r="G14" s="208">
        <v>0</v>
      </c>
    </row>
    <row r="15" spans="1:7" x14ac:dyDescent="0.25">
      <c r="A15" s="80" t="s">
        <v>411</v>
      </c>
      <c r="B15" s="209">
        <v>2555484.8199999998</v>
      </c>
      <c r="C15" s="209">
        <v>414735.6</v>
      </c>
      <c r="D15" s="208">
        <v>2970220.42</v>
      </c>
      <c r="E15" s="209">
        <v>1139809.8899999999</v>
      </c>
      <c r="F15" s="209">
        <v>1145739.48</v>
      </c>
      <c r="G15" s="208">
        <v>1830410.53</v>
      </c>
    </row>
    <row r="16" spans="1:7" x14ac:dyDescent="0.25">
      <c r="A16" s="80" t="s">
        <v>412</v>
      </c>
      <c r="B16" s="208">
        <v>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</row>
    <row r="17" spans="1:7" x14ac:dyDescent="0.25">
      <c r="A17" s="80" t="s">
        <v>413</v>
      </c>
      <c r="B17" s="208">
        <v>0</v>
      </c>
      <c r="C17" s="208">
        <v>0</v>
      </c>
      <c r="D17" s="208">
        <v>0</v>
      </c>
      <c r="E17" s="208">
        <v>0</v>
      </c>
      <c r="F17" s="208">
        <v>0</v>
      </c>
      <c r="G17" s="208">
        <v>0</v>
      </c>
    </row>
    <row r="18" spans="1:7" x14ac:dyDescent="0.25">
      <c r="A18" s="80" t="s">
        <v>414</v>
      </c>
      <c r="B18" s="208">
        <v>0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</row>
    <row r="19" spans="1:7" x14ac:dyDescent="0.25">
      <c r="A19" s="60" t="s">
        <v>415</v>
      </c>
      <c r="B19" s="208">
        <v>2996515.18</v>
      </c>
      <c r="C19" s="208">
        <v>0</v>
      </c>
      <c r="D19" s="208">
        <v>2996515.18</v>
      </c>
      <c r="E19" s="208">
        <v>1237644.01</v>
      </c>
      <c r="F19" s="208">
        <v>1206316.98</v>
      </c>
      <c r="G19" s="208">
        <v>1758871.1700000002</v>
      </c>
    </row>
    <row r="20" spans="1:7" x14ac:dyDescent="0.25">
      <c r="A20" s="80" t="s">
        <v>416</v>
      </c>
      <c r="B20" s="208">
        <v>0</v>
      </c>
      <c r="C20" s="208">
        <v>0</v>
      </c>
      <c r="D20" s="208">
        <v>0</v>
      </c>
      <c r="E20" s="208">
        <v>0</v>
      </c>
      <c r="F20" s="208">
        <v>0</v>
      </c>
      <c r="G20" s="208">
        <v>0</v>
      </c>
    </row>
    <row r="21" spans="1:7" x14ac:dyDescent="0.25">
      <c r="A21" s="80" t="s">
        <v>417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</row>
    <row r="22" spans="1:7" x14ac:dyDescent="0.25">
      <c r="A22" s="80" t="s">
        <v>418</v>
      </c>
      <c r="B22" s="209">
        <v>404761.45</v>
      </c>
      <c r="C22" s="209">
        <v>0</v>
      </c>
      <c r="D22" s="208">
        <v>404761.45</v>
      </c>
      <c r="E22" s="209">
        <v>155396.79999999999</v>
      </c>
      <c r="F22" s="209">
        <v>151237.39000000001</v>
      </c>
      <c r="G22" s="208">
        <v>249364.65000000002</v>
      </c>
    </row>
    <row r="23" spans="1:7" x14ac:dyDescent="0.25">
      <c r="A23" s="80" t="s">
        <v>419</v>
      </c>
      <c r="B23" s="208">
        <v>0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</row>
    <row r="24" spans="1:7" x14ac:dyDescent="0.25">
      <c r="A24" s="80" t="s">
        <v>420</v>
      </c>
      <c r="B24" s="209">
        <v>602566.64</v>
      </c>
      <c r="C24" s="209">
        <v>0</v>
      </c>
      <c r="D24" s="208">
        <v>602566.64</v>
      </c>
      <c r="E24" s="209">
        <v>262262.96999999997</v>
      </c>
      <c r="F24" s="209">
        <v>255759.02</v>
      </c>
      <c r="G24" s="208">
        <v>340303.67000000004</v>
      </c>
    </row>
    <row r="25" spans="1:7" x14ac:dyDescent="0.25">
      <c r="A25" s="80" t="s">
        <v>421</v>
      </c>
      <c r="B25" s="209">
        <v>1989187.09</v>
      </c>
      <c r="C25" s="209">
        <v>0</v>
      </c>
      <c r="D25" s="208">
        <v>1989187.09</v>
      </c>
      <c r="E25" s="209">
        <v>819984.24</v>
      </c>
      <c r="F25" s="209">
        <v>799320.57</v>
      </c>
      <c r="G25" s="208">
        <v>1169202.8500000001</v>
      </c>
    </row>
    <row r="26" spans="1:7" x14ac:dyDescent="0.25">
      <c r="A26" s="80" t="s">
        <v>422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</row>
    <row r="27" spans="1:7" x14ac:dyDescent="0.25">
      <c r="A27" s="60" t="s">
        <v>423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</row>
    <row r="28" spans="1:7" x14ac:dyDescent="0.25">
      <c r="A28" s="83" t="s">
        <v>424</v>
      </c>
      <c r="B28" s="208">
        <v>0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</row>
    <row r="29" spans="1:7" x14ac:dyDescent="0.25">
      <c r="A29" s="80" t="s">
        <v>425</v>
      </c>
      <c r="B29" s="208">
        <v>0</v>
      </c>
      <c r="C29" s="208">
        <v>0</v>
      </c>
      <c r="D29" s="208">
        <v>0</v>
      </c>
      <c r="E29" s="208">
        <v>0</v>
      </c>
      <c r="F29" s="208">
        <v>0</v>
      </c>
      <c r="G29" s="208">
        <v>0</v>
      </c>
    </row>
    <row r="30" spans="1:7" x14ac:dyDescent="0.25">
      <c r="A30" s="80" t="s">
        <v>426</v>
      </c>
      <c r="B30" s="208">
        <v>0</v>
      </c>
      <c r="C30" s="208">
        <v>0</v>
      </c>
      <c r="D30" s="208">
        <v>0</v>
      </c>
      <c r="E30" s="208">
        <v>0</v>
      </c>
      <c r="F30" s="208">
        <v>0</v>
      </c>
      <c r="G30" s="208">
        <v>0</v>
      </c>
    </row>
    <row r="31" spans="1:7" x14ac:dyDescent="0.25">
      <c r="A31" s="80" t="s">
        <v>427</v>
      </c>
      <c r="B31" s="208">
        <v>0</v>
      </c>
      <c r="C31" s="208">
        <v>0</v>
      </c>
      <c r="D31" s="208">
        <v>0</v>
      </c>
      <c r="E31" s="208">
        <v>0</v>
      </c>
      <c r="F31" s="208">
        <v>0</v>
      </c>
      <c r="G31" s="208">
        <v>0</v>
      </c>
    </row>
    <row r="32" spans="1:7" x14ac:dyDescent="0.25">
      <c r="A32" s="80" t="s">
        <v>428</v>
      </c>
      <c r="B32" s="208">
        <v>0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</row>
    <row r="33" spans="1:7" ht="14.45" customHeight="1" x14ac:dyDescent="0.25">
      <c r="A33" s="80" t="s">
        <v>429</v>
      </c>
      <c r="B33" s="208">
        <v>0</v>
      </c>
      <c r="C33" s="208">
        <v>0</v>
      </c>
      <c r="D33" s="208">
        <v>0</v>
      </c>
      <c r="E33" s="208">
        <v>0</v>
      </c>
      <c r="F33" s="208">
        <v>0</v>
      </c>
      <c r="G33" s="208">
        <v>0</v>
      </c>
    </row>
    <row r="34" spans="1:7" ht="14.45" customHeight="1" x14ac:dyDescent="0.25">
      <c r="A34" s="80" t="s">
        <v>430</v>
      </c>
      <c r="B34" s="208">
        <v>0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</row>
    <row r="35" spans="1:7" ht="14.45" customHeight="1" x14ac:dyDescent="0.25">
      <c r="A35" s="80" t="s">
        <v>431</v>
      </c>
      <c r="B35" s="208">
        <v>0</v>
      </c>
      <c r="C35" s="208">
        <v>0</v>
      </c>
      <c r="D35" s="208">
        <v>0</v>
      </c>
      <c r="E35" s="208">
        <v>0</v>
      </c>
      <c r="F35" s="208">
        <v>0</v>
      </c>
      <c r="G35" s="208">
        <v>0</v>
      </c>
    </row>
    <row r="36" spans="1:7" ht="14.45" customHeight="1" x14ac:dyDescent="0.25">
      <c r="A36" s="80" t="s">
        <v>432</v>
      </c>
      <c r="B36" s="208">
        <v>0</v>
      </c>
      <c r="C36" s="208">
        <v>0</v>
      </c>
      <c r="D36" s="208">
        <v>0</v>
      </c>
      <c r="E36" s="208">
        <v>0</v>
      </c>
      <c r="F36" s="208">
        <v>0</v>
      </c>
      <c r="G36" s="208">
        <v>0</v>
      </c>
    </row>
    <row r="37" spans="1:7" ht="14.45" customHeight="1" x14ac:dyDescent="0.25">
      <c r="A37" s="61" t="s">
        <v>433</v>
      </c>
      <c r="B37" s="208">
        <v>0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</row>
    <row r="38" spans="1:7" x14ac:dyDescent="0.25">
      <c r="A38" s="83" t="s">
        <v>434</v>
      </c>
      <c r="B38" s="208">
        <v>0</v>
      </c>
      <c r="C38" s="208">
        <v>0</v>
      </c>
      <c r="D38" s="208">
        <v>0</v>
      </c>
      <c r="E38" s="208">
        <v>0</v>
      </c>
      <c r="F38" s="208">
        <v>0</v>
      </c>
      <c r="G38" s="208">
        <v>0</v>
      </c>
    </row>
    <row r="39" spans="1:7" ht="30" x14ac:dyDescent="0.25">
      <c r="A39" s="83" t="s">
        <v>435</v>
      </c>
      <c r="B39" s="208">
        <v>0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</row>
    <row r="40" spans="1:7" x14ac:dyDescent="0.25">
      <c r="A40" s="83" t="s">
        <v>436</v>
      </c>
      <c r="B40" s="208">
        <v>0</v>
      </c>
      <c r="C40" s="208">
        <v>0</v>
      </c>
      <c r="D40" s="208">
        <v>0</v>
      </c>
      <c r="E40" s="208">
        <v>0</v>
      </c>
      <c r="F40" s="208">
        <v>0</v>
      </c>
      <c r="G40" s="208">
        <v>0</v>
      </c>
    </row>
    <row r="41" spans="1:7" x14ac:dyDescent="0.25">
      <c r="A41" s="83" t="s">
        <v>437</v>
      </c>
      <c r="B41" s="208">
        <v>0</v>
      </c>
      <c r="C41" s="208">
        <v>0</v>
      </c>
      <c r="D41" s="208">
        <v>0</v>
      </c>
      <c r="E41" s="208">
        <v>0</v>
      </c>
      <c r="F41" s="208">
        <v>0</v>
      </c>
      <c r="G41" s="208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438</v>
      </c>
      <c r="B43" s="4">
        <f>SUM(B44,B53,B61,B71)</f>
        <v>0</v>
      </c>
      <c r="C43" s="4">
        <f t="shared" ref="C43:G43" si="2">SUM(C44,C53,C61,C71)</f>
        <v>0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0</v>
      </c>
    </row>
    <row r="44" spans="1:7" x14ac:dyDescent="0.25">
      <c r="A44" s="60" t="s">
        <v>406</v>
      </c>
      <c r="B44" s="49">
        <f>SUM(B45:B52)</f>
        <v>0</v>
      </c>
      <c r="C44" s="49">
        <f t="shared" ref="C44:G44" si="3">SUM(C45:C52)</f>
        <v>0</v>
      </c>
      <c r="D44" s="49">
        <f t="shared" si="3"/>
        <v>0</v>
      </c>
      <c r="E44" s="49">
        <f t="shared" si="3"/>
        <v>0</v>
      </c>
      <c r="F44" s="49">
        <f t="shared" si="3"/>
        <v>0</v>
      </c>
      <c r="G44" s="49">
        <f t="shared" si="3"/>
        <v>0</v>
      </c>
    </row>
    <row r="45" spans="1:7" x14ac:dyDescent="0.25">
      <c r="A45" s="83" t="s">
        <v>407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408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409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410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411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412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413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415</v>
      </c>
      <c r="B53" s="49">
        <f>SUM(B54:B60)</f>
        <v>0</v>
      </c>
      <c r="C53" s="49">
        <f t="shared" ref="C53:G53" si="4">SUM(C54:C60)</f>
        <v>0</v>
      </c>
      <c r="D53" s="49">
        <f t="shared" si="4"/>
        <v>0</v>
      </c>
      <c r="E53" s="49">
        <f t="shared" si="4"/>
        <v>0</v>
      </c>
      <c r="F53" s="49">
        <f t="shared" si="4"/>
        <v>0</v>
      </c>
      <c r="G53" s="49">
        <f t="shared" si="4"/>
        <v>0</v>
      </c>
    </row>
    <row r="54" spans="1:7" x14ac:dyDescent="0.25">
      <c r="A54" s="83" t="s">
        <v>416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417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418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419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420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421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422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423</v>
      </c>
      <c r="B61" s="49">
        <f>SUM(B62:B70)</f>
        <v>0</v>
      </c>
      <c r="C61" s="49">
        <f t="shared" ref="C61:G61" si="5">SUM(C62:C70)</f>
        <v>0</v>
      </c>
      <c r="D61" s="49">
        <f t="shared" si="5"/>
        <v>0</v>
      </c>
      <c r="E61" s="49">
        <f t="shared" si="5"/>
        <v>0</v>
      </c>
      <c r="F61" s="49">
        <f t="shared" si="5"/>
        <v>0</v>
      </c>
      <c r="G61" s="49">
        <f t="shared" si="5"/>
        <v>0</v>
      </c>
    </row>
    <row r="62" spans="1:7" x14ac:dyDescent="0.25">
      <c r="A62" s="83" t="s">
        <v>424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425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426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427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428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429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430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431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432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433</v>
      </c>
      <c r="B71" s="49">
        <f>SUM(B72:B75)</f>
        <v>0</v>
      </c>
      <c r="C71" s="49">
        <f t="shared" ref="C71:G71" si="6">SUM(C72:C75)</f>
        <v>0</v>
      </c>
      <c r="D71" s="49">
        <f t="shared" si="6"/>
        <v>0</v>
      </c>
      <c r="E71" s="49">
        <f t="shared" si="6"/>
        <v>0</v>
      </c>
      <c r="F71" s="49">
        <f t="shared" si="6"/>
        <v>0</v>
      </c>
      <c r="G71" s="49">
        <f t="shared" si="6"/>
        <v>0</v>
      </c>
    </row>
    <row r="72" spans="1:7" x14ac:dyDescent="0.25">
      <c r="A72" s="83" t="s">
        <v>434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435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436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437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387</v>
      </c>
      <c r="B77" s="4">
        <f>B43+B9</f>
        <v>5552000</v>
      </c>
      <c r="C77" s="4">
        <f t="shared" ref="C77:G77" si="7">C43+C9</f>
        <v>414735.6</v>
      </c>
      <c r="D77" s="4">
        <f t="shared" si="7"/>
        <v>5966735.5999999996</v>
      </c>
      <c r="E77" s="4">
        <f t="shared" si="7"/>
        <v>2377453.9</v>
      </c>
      <c r="F77" s="4">
        <f t="shared" si="7"/>
        <v>2352056.46</v>
      </c>
      <c r="G77" s="4">
        <f t="shared" si="7"/>
        <v>3589281.7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0 B42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B10" sqref="B10:G10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5" t="s">
        <v>439</v>
      </c>
      <c r="B1" s="148"/>
      <c r="C1" s="148"/>
      <c r="D1" s="148"/>
      <c r="E1" s="148"/>
      <c r="F1" s="148"/>
      <c r="G1" s="149"/>
    </row>
    <row r="2" spans="1:7" x14ac:dyDescent="0.25">
      <c r="A2" s="114" t="str">
        <f>'Formato 1'!A2</f>
        <v xml:space="preserve"> Sistema Municipal para el Desarrollo Integral de la Familia de Santa Catarina, Guanajuato</v>
      </c>
      <c r="B2" s="115"/>
      <c r="C2" s="115"/>
      <c r="D2" s="115"/>
      <c r="E2" s="115"/>
      <c r="F2" s="115"/>
      <c r="G2" s="116"/>
    </row>
    <row r="3" spans="1:7" x14ac:dyDescent="0.25">
      <c r="A3" s="117" t="s">
        <v>304</v>
      </c>
      <c r="B3" s="118"/>
      <c r="C3" s="118"/>
      <c r="D3" s="118"/>
      <c r="E3" s="118"/>
      <c r="F3" s="118"/>
      <c r="G3" s="119"/>
    </row>
    <row r="4" spans="1:7" x14ac:dyDescent="0.25">
      <c r="A4" s="117" t="s">
        <v>440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31 de Marzo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50" t="s">
        <v>441</v>
      </c>
      <c r="B7" s="153" t="s">
        <v>306</v>
      </c>
      <c r="C7" s="153"/>
      <c r="D7" s="153"/>
      <c r="E7" s="153"/>
      <c r="F7" s="153"/>
      <c r="G7" s="153" t="s">
        <v>307</v>
      </c>
    </row>
    <row r="8" spans="1:7" ht="30" x14ac:dyDescent="0.25">
      <c r="A8" s="151"/>
      <c r="B8" s="7" t="s">
        <v>308</v>
      </c>
      <c r="C8" s="34" t="s">
        <v>404</v>
      </c>
      <c r="D8" s="34" t="s">
        <v>239</v>
      </c>
      <c r="E8" s="34" t="s">
        <v>194</v>
      </c>
      <c r="F8" s="34" t="s">
        <v>211</v>
      </c>
      <c r="G8" s="163"/>
    </row>
    <row r="9" spans="1:7" ht="15.75" customHeight="1" x14ac:dyDescent="0.25">
      <c r="A9" s="27" t="s">
        <v>442</v>
      </c>
      <c r="B9" s="123">
        <f>SUM(B10,B11,B12,B15,B16,B19)</f>
        <v>4174045.76</v>
      </c>
      <c r="C9" s="123">
        <f t="shared" ref="C9:G9" si="0">SUM(C10,C11,C12,C15,C16,C19)</f>
        <v>0</v>
      </c>
      <c r="D9" s="123">
        <f t="shared" si="0"/>
        <v>4174045.76</v>
      </c>
      <c r="E9" s="123">
        <f t="shared" si="0"/>
        <v>1683006.06</v>
      </c>
      <c r="F9" s="123">
        <f t="shared" si="0"/>
        <v>1637692.62</v>
      </c>
      <c r="G9" s="123">
        <f t="shared" si="0"/>
        <v>2491039.6999999997</v>
      </c>
    </row>
    <row r="10" spans="1:7" x14ac:dyDescent="0.25">
      <c r="A10" s="60" t="s">
        <v>443</v>
      </c>
      <c r="B10" s="211">
        <v>4174045.76</v>
      </c>
      <c r="C10" s="211">
        <v>0</v>
      </c>
      <c r="D10" s="210">
        <v>4174045.76</v>
      </c>
      <c r="E10" s="211">
        <v>1683006.06</v>
      </c>
      <c r="F10" s="211">
        <v>1637692.62</v>
      </c>
      <c r="G10" s="210">
        <v>2491039.6999999997</v>
      </c>
    </row>
    <row r="11" spans="1:7" ht="15.75" customHeight="1" x14ac:dyDescent="0.25">
      <c r="A11" s="60" t="s">
        <v>444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445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446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447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448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449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450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451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452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453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443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444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445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446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447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448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449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450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451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452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454</v>
      </c>
      <c r="B33" s="37">
        <f>B21+B9</f>
        <v>4174045.76</v>
      </c>
      <c r="C33" s="37">
        <f t="shared" ref="C33:G33" si="8">C21+C9</f>
        <v>0</v>
      </c>
      <c r="D33" s="37">
        <f t="shared" si="8"/>
        <v>4174045.76</v>
      </c>
      <c r="E33" s="37">
        <f t="shared" si="8"/>
        <v>1683006.06</v>
      </c>
      <c r="F33" s="37">
        <f t="shared" si="8"/>
        <v>1637692.62</v>
      </c>
      <c r="G33" s="37">
        <f t="shared" si="8"/>
        <v>2491039.6999999997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Lenovo</cp:lastModifiedBy>
  <cp:revision/>
  <dcterms:created xsi:type="dcterms:W3CDTF">2023-03-16T22:14:51Z</dcterms:created>
  <dcterms:modified xsi:type="dcterms:W3CDTF">2023-07-29T02:07:31Z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