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CUENTA PUB 2023\3ER TRIM 2023\"/>
    </mc:Choice>
  </mc:AlternateContent>
  <bookViews>
    <workbookView xWindow="-120" yWindow="-120" windowWidth="20730" windowHeight="11160" firstSheet="6" activeTab="9"/>
  </bookViews>
  <sheets>
    <sheet name="Formato 1" sheetId="2" r:id="rId1"/>
    <sheet name="Formato 2" sheetId="3" r:id="rId2"/>
    <sheet name="Formato 3" sheetId="4" r:id="rId3"/>
    <sheet name="Hoja1" sheetId="16" r:id="rId4"/>
    <sheet name="Formato 4" sheetId="5" r:id="rId5"/>
    <sheet name="Formato 5" sheetId="6" r:id="rId6"/>
    <sheet name="Formato 6a" sheetId="7" r:id="rId7"/>
    <sheet name="Formato 6b" sheetId="8" r:id="rId8"/>
    <sheet name="Formato 6c" sheetId="9" r:id="rId9"/>
    <sheet name="Formato 6d" sheetId="10" r:id="rId10"/>
    <sheet name="7a" sheetId="11" state="hidden" r:id="rId11"/>
    <sheet name="7b" sheetId="12" state="hidden" r:id="rId12"/>
    <sheet name="7c" sheetId="13" state="hidden" r:id="rId13"/>
    <sheet name="7d" sheetId="14" state="hidden" r:id="rId14"/>
    <sheet name="F8_IEA" sheetId="15" state="hidden" r:id="rId15"/>
  </sheets>
  <externalReferences>
    <externalReference r:id="rId16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F9" i="8"/>
  <c r="E9" i="8"/>
  <c r="D9" i="8"/>
  <c r="C9" i="8"/>
  <c r="B9" i="8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E9" i="10"/>
  <c r="C9" i="10"/>
  <c r="D9" i="10" l="1"/>
  <c r="F9" i="10"/>
  <c r="B9" i="10" l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28" i="7"/>
  <c r="G17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E59" i="2" s="1"/>
  <c r="E81" i="2" s="1"/>
  <c r="C60" i="2"/>
  <c r="B60" i="2"/>
  <c r="C41" i="2"/>
  <c r="B41" i="2"/>
  <c r="C38" i="2"/>
  <c r="C9" i="9" l="1"/>
  <c r="E29" i="8"/>
  <c r="C9" i="7"/>
  <c r="F47" i="2"/>
  <c r="F59" i="2" s="1"/>
  <c r="F81" i="2" s="1"/>
  <c r="K20" i="4"/>
  <c r="E20" i="4"/>
  <c r="I20" i="4"/>
  <c r="C43" i="9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C77" i="9" l="1"/>
  <c r="G9" i="7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B9" i="2"/>
  <c r="B47" i="2" s="1"/>
  <c r="C47" i="2" l="1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9" i="10" l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<sst xmlns="http://schemas.openxmlformats.org/spreadsheetml/2006/main" count="820" uniqueCount="576">
  <si>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</si>
  <si>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</si>
  <si>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</si>
  <si>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</si>
  <si>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</si>
  <si>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</si>
  <si>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</si>
  <si>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</si>
  <si>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</si>
  <si>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</si>
  <si>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</si>
  <si>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</si>
  <si>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</si>
  <si>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</si>
  <si>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</si>
  <si>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</si>
  <si>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</si>
  <si>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</si>
  <si>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</si>
  <si>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</si>
  <si>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</si>
  <si>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</si>
  <si>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</si>
  <si>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</si>
  <si>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</si>
  <si>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</si>
  <si>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</si>
  <si>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</si>
  <si>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</si>
  <si>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</si>
  <si>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</si>
  <si>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</si>
  <si>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</si>
  <si>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</si>
  <si>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</si>
  <si>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</si>
  <si>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</si>
  <si>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</si>
  <si>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</si>
  <si>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</si>
  <si>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</si>
  <si>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</si>
  <si>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</si>
  <si>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</si>
  <si>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</si>
  <si>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</si>
  <si>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</si>
  <si>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</si>
  <si>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</si>
  <si>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</si>
  <si>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</si>
  <si>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</si>
  <si>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</si>
  <si>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</si>
  <si>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</si>
  <si>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</si>
  <si>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</si>
  <si>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</si>
  <si>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</si>
  <si>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</si>
  <si>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</si>
  <si>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</si>
  <si>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</si>
  <si>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</si>
  <si>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</si>
  <si>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</si>
  <si>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</si>
  <si>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</si>
  <si>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</si>
  <si>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</si>
  <si>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</si>
  <si>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</si>
  <si>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</si>
  <si>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</si>
  <si>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</si>
  <si>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</si>
  <si>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</si>
  <si>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</si>
  <si>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</si>
  <si>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</si>
  <si>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</si>
  <si>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</si>
  <si>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</si>
  <si>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</si>
  <si>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</si>
  <si>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</si>
  <si>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</si>
  <si>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</si>
  <si>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</si>
  <si>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</si>
  <si>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</si>
  <si>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</si>
  <si>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</si>
  <si>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</si>
  <si>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</si>
  <si>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</si>
  <si>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</si>
  <si>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</si>
  <si>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</si>
  <si>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</si>
  <si>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</si>
  <si>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</si>
  <si>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</si>
  <si>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</si>
  <si>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</si>
  <si>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</si>
  <si>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</si>
  <si>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</si>
  <si>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</si>
  <si>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</si>
  <si>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</si>
  <si>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</si>
  <si>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</si>
  <si>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</si>
  <si>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</si>
  <si>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</si>
  <si>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</si>
  <si>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</si>
  <si>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</si>
  <si>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</si>
  <si>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</si>
  <si>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</si>
  <si>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</si>
  <si>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</si>
  <si>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</si>
  <si>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</si>
  <si>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</si>
  <si>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</si>
  <si>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</si>
  <si>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</si>
  <si>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</si>
  <si>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</si>
  <si>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</si>
  <si>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</si>
  <si>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</si>
  <si>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</si>
  <si>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</si>
  <si>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</si>
  <si>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</si>
  <si>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</si>
  <si>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</si>
  <si>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</si>
  <si>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</si>
  <si>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</si>
  <si>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</si>
  <si>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</si>
  <si>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</si>
  <si>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</si>
  <si>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</si>
  <si>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</si>
  <si>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</si>
  <si>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</si>
  <si>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</si>
  <si>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</si>
  <si>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</si>
  <si>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</si>
  <si>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</si>
  <si>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</si>
  <si>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</si>
  <si>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</si>
  <si>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</si>
  <si>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</si>
  <si>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</si>
  <si>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</si>
  <si>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</si>
  <si>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</si>
  <si>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</si>
  <si>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</si>
  <si>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</si>
  <si>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</si>
  <si>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</si>
  <si>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</si>
  <si>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</si>
  <si>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</si>
  <si>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</si>
  <si>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</si>
  <si>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</si>
  <si>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</si>
  <si>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</si>
  <si>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</si>
  <si>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</si>
  <si>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</si>
  <si>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</si>
  <si>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</si>
  <si>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</si>
  <si>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</si>
  <si>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</si>
  <si>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</si>
  <si>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</si>
  <si>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</si>
  <si>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</si>
  <si>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</si>
  <si>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</si>
  <si>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</si>
  <si>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</si>
  <si>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</si>
  <si>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</si>
  <si>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</si>
  <si>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</si>
  <si>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</si>
  <si>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</si>
  <si>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</si>
  <si>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</si>
  <si>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</si>
  <si>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</si>
  <si>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</si>
  <si>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</si>
  <si>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</si>
  <si>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</si>
  <si>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</si>
  <si>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</si>
  <si>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</si>
  <si>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</si>
  <si>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</si>
  <si>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</si>
  <si>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</si>
  <si>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</si>
  <si>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</si>
  <si>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</si>
  <si>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</si>
  <si>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</si>
  <si>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</si>
  <si>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</si>
  <si>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</si>
  <si>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</si>
  <si>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</si>
  <si>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</si>
  <si>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</si>
  <si>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</si>
  <si>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</si>
  <si>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</si>
  <si>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</si>
  <si>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</si>
  <si>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</si>
  <si>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</si>
  <si>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</si>
  <si>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</si>
  <si>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</si>
  <si>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</si>
  <si>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</si>
  <si>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</si>
  <si>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</si>
  <si>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</si>
  <si>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</si>
  <si>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</si>
  <si>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</si>
  <si>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</si>
  <si>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</si>
  <si>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</si>
  <si>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</si>
  <si>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</si>
  <si>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</si>
  <si>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</si>
  <si>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</si>
  <si>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</si>
  <si>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</si>
  <si>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</si>
  <si>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</si>
  <si>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</si>
  <si>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</si>
  <si>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</si>
  <si>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</si>
  <si>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</si>
  <si>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</si>
  <si>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</si>
  <si>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</si>
  <si>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</si>
  <si>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</si>
  <si>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</si>
  <si>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</si>
  <si>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</si>
  <si>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</si>
  <si>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</si>
  <si>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</si>
  <si>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</si>
  <si>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</si>
  <si>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</si>
  <si>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</si>
  <si>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</si>
  <si>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</si>
  <si>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</si>
  <si>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</si>
  <si>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</si>
  <si>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</si>
  <si>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</si>
  <si>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</si>
  <si>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</si>
  <si>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</si>
  <si>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</si>
  <si>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</si>
  <si>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</si>
  <si>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</si>
  <si>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</si>
  <si>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</si>
  <si>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</si>
  <si>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</si>
  <si>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</si>
  <si>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</si>
  <si>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</si>
  <si>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</si>
  <si>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</si>
  <si>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</si>
  <si>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</si>
  <si>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</si>
  <si>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</si>
  <si>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</si>
  <si>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</si>
  <si>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</si>
  <si>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</si>
  <si>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</si>
  <si>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</si>
  <si>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</si>
  <si>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</si>
  <si>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</si>
  <si>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</si>
  <si>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</si>
  <si>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</si>
  <si>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</si>
  <si>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</si>
  <si>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</si>
  <si>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</si>
  <si>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</si>
  <si>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</si>
  <si>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</si>
  <si>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</si>
  <si>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</si>
  <si>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</si>
  <si>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</si>
  <si>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</si>
  <si>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</si>
  <si>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</si>
  <si>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</si>
  <si>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</si>
  <si>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</si>
  <si>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</si>
  <si>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</si>
  <si>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</si>
  <si>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</si>
  <si>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</si>
  <si>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</si>
  <si>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</si>
  <si>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</si>
  <si>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</si>
  <si>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</si>
  <si>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</si>
  <si>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</si>
  <si>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</si>
  <si>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</si>
  <si>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</si>
  <si>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</si>
  <si>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</si>
  <si>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</si>
  <si>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</si>
  <si>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</si>
  <si>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</si>
  <si>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</si>
  <si>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</si>
  <si>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</si>
  <si>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</si>
  <si>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</si>
  <si>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</si>
  <si>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</si>
  <si>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</si>
  <si>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</si>
  <si>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</si>
  <si>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</si>
  <si>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</si>
  <si>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</si>
  <si>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</si>
  <si>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</si>
  <si>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</si>
  <si>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</si>
  <si>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</si>
  <si>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</si>
  <si>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</si>
  <si>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</si>
  <si>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</si>
  <si>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</si>
  <si>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</si>
  <si>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</si>
  <si>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</si>
  <si>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</si>
  <si>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</si>
  <si>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</si>
  <si>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</si>
  <si>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</si>
  <si>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</si>
  <si>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</si>
  <si>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</si>
  <si>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</si>
  <si>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</si>
  <si>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</si>
  <si>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</si>
  <si>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</si>
  <si>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</si>
  <si>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</si>
  <si>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</si>
  <si>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</si>
  <si>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</si>
  <si>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</si>
  <si>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</si>
  <si>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</si>
  <si>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</si>
  <si>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</si>
  <si>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</si>
  <si>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</si>
  <si>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</si>
  <si>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</si>
  <si>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</si>
  <si>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</si>
  <si>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</si>
  <si>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</si>
  <si>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</si>
  <si>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</si>
  <si>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</si>
  <si>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</si>
  <si>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</si>
  <si>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</si>
  <si>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</si>
  <si>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</si>
  <si>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</si>
  <si>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</si>
  <si>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</si>
  <si>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</si>
  <si>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</si>
  <si>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</si>
  <si>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</si>
  <si>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</si>
  <si>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</si>
  <si>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</si>
  <si>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</si>
  <si>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</si>
  <si>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</si>
  <si>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</si>
  <si>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</si>
  <si>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</si>
  <si>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</si>
  <si>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</si>
  <si>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</si>
  <si>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</si>
  <si>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</si>
  <si>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</si>
  <si>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</si>
  <si>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</si>
  <si>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</si>
  <si>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</si>
  <si>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</si>
  <si>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</si>
  <si>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</si>
  <si>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</si>
  <si>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</si>
  <si>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</si>
  <si>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</si>
  <si>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</si>
  <si>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</si>
  <si>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</si>
  <si>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</si>
  <si>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</si>
  <si>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</si>
  <si>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</si>
  <si>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</si>
  <si>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</si>
  <si>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</si>
  <si>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</si>
  <si>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</si>
  <si>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</si>
  <si>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</si>
  <si>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</si>
  <si>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</si>
  <si>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</si>
  <si>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</si>
  <si>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</si>
  <si>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</si>
  <si>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</si>
  <si>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</si>
  <si>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</si>
  <si>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</si>
  <si>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</si>
  <si>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</si>
  <si>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</si>
  <si>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</si>
  <si>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</si>
  <si>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</si>
  <si>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</si>
  <si>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</si>
  <si>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</si>
  <si>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</si>
  <si>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</si>
  <si>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</si>
  <si>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</si>
  <si>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</si>
  <si>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</si>
  <si>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</si>
  <si>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</si>
  <si>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</si>
  <si>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</si>
  <si>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</si>
  <si>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</si>
  <si>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</si>
  <si>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</si>
  <si>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</si>
  <si>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</si>
  <si>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</si>
  <si>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</si>
  <si>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</si>
  <si>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</si>
  <si>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</si>
  <si>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</si>
  <si>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</si>
  <si>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</si>
  <si>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</si>
  <si>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</si>
  <si>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</si>
  <si>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</si>
  <si>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</si>
  <si>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</si>
  <si>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</si>
  <si>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</si>
  <si>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</si>
  <si>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</si>
  <si>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</si>
  <si>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</si>
  <si>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</si>
  <si>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</si>
  <si>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</si>
  <si>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</si>
  <si>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</si>
  <si>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</si>
  <si>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</si>
  <si>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</si>
  <si>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</si>
  <si>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</si>
  <si>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</si>
  <si>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</si>
  <si>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</si>
  <si>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</si>
  <si>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</si>
  <si>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</si>
  <si>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</si>
  <si>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</si>
  <si>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</si>
  <si>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</si>
  <si>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</si>
  <si>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</si>
  <si>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</si>
  <si>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</si>
  <si>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</si>
  <si>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</si>
  <si>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</si>
  <si>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</si>
  <si>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</si>
  <si>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</si>
  <si>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</si>
  <si>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</si>
  <si>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</si>
  <si>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</si>
  <si>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</si>
  <si>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</si>
  <si>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</si>
  <si>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</si>
  <si>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</si>
  <si>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</si>
  <si>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</si>
  <si>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</si>
  <si>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Municipal para el Desarrollo Integral de la Familia de Santa Catarina, Guanajuato</t>
  </si>
  <si>
    <t>al 31 de Diciembre de 2022 y al 30 de Septiembre de 2023</t>
  </si>
  <si>
    <t>Del 1 de Enero al 30 de Septiembre de 2023 (b)</t>
  </si>
  <si>
    <t>31120M34D010100 DESPACHO DE LA DIRECCION GENERAL</t>
  </si>
  <si>
    <t>31120M34D010200 AREA PROCURADURIA</t>
  </si>
  <si>
    <t>31120M34D010300 AREA ADULTO MAYOR</t>
  </si>
  <si>
    <t>31120M34D010400 AREA DIF-SEG</t>
  </si>
  <si>
    <t>31120M34D010500 AREA ALIMENTARIA</t>
  </si>
  <si>
    <t>31120M34D010600 AREA REHABILITACION</t>
  </si>
  <si>
    <t>31120M34D010700 AREA DANNA</t>
  </si>
  <si>
    <t>31120M34D010800 COORDINACION MUJER</t>
  </si>
  <si>
    <t>31120M34D010900 AREA RED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</si>
</sst>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68" fontId="1" fillId="0" borderId="0" applyFont="0" applyFill="0" applyBorder="0" applyAlignment="0" applyProtection="0"/>
    <xf numFmtId="0" fontId="19" fillId="0" borderId="0"/>
    <xf numFmtId="0" fontId="20" fillId="0" borderId="0"/>
  </cellStyleXfs>
  <cellXfs count="218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1" fillId="0" borderId="14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horizontal="right" vertical="center"/>
      <protection locked="0"/>
    </xf>
    <xf numFmtId="169" fontId="1" fillId="0" borderId="8" xfId="4" applyNumberFormat="1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80" zoomScaleNormal="80" workbookViewId="0">
      <selection activeCell="D88" sqref="D88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77" t="s">
        <v>564</v>
      </c>
      <c r="B2" s="178"/>
      <c r="C2" s="178"/>
      <c r="D2" s="178"/>
      <c r="E2" s="178"/>
      <c r="F2" s="179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80" t="s">
        <v>565</v>
      </c>
      <c r="B4" s="181"/>
      <c r="C4" s="181"/>
      <c r="D4" s="181"/>
      <c r="E4" s="181"/>
      <c r="F4" s="182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1963161.95</v>
      </c>
      <c r="C9" s="49">
        <f>SUM(C10:C16)</f>
        <v>1018307.52</v>
      </c>
      <c r="D9" s="48" t="s">
        <v>12</v>
      </c>
      <c r="E9" s="49">
        <f>SUM(E10:E18)</f>
        <v>682481.46000000008</v>
      </c>
      <c r="F9" s="49">
        <f>SUM(F10:F18)</f>
        <v>711477.13</v>
      </c>
    </row>
    <row r="10" spans="1:6" x14ac:dyDescent="0.25">
      <c r="A10" s="50" t="s">
        <v>13</v>
      </c>
      <c r="B10" s="183">
        <v>0</v>
      </c>
      <c r="C10" s="183">
        <v>0</v>
      </c>
      <c r="D10" s="50" t="s">
        <v>14</v>
      </c>
      <c r="E10" s="186">
        <v>637057.06000000006</v>
      </c>
      <c r="F10" s="186">
        <v>667800.19999999995</v>
      </c>
    </row>
    <row r="11" spans="1:6" x14ac:dyDescent="0.25">
      <c r="A11" s="50" t="s">
        <v>15</v>
      </c>
      <c r="B11" s="183">
        <v>1963161.95</v>
      </c>
      <c r="C11" s="183">
        <v>1018307.52</v>
      </c>
      <c r="D11" s="50" t="s">
        <v>16</v>
      </c>
      <c r="E11" s="186">
        <v>12085</v>
      </c>
      <c r="F11" s="186">
        <v>9013</v>
      </c>
    </row>
    <row r="12" spans="1:6" x14ac:dyDescent="0.25">
      <c r="A12" s="50" t="s">
        <v>17</v>
      </c>
      <c r="B12" s="183">
        <v>0</v>
      </c>
      <c r="C12" s="183">
        <v>0</v>
      </c>
      <c r="D12" s="50" t="s">
        <v>18</v>
      </c>
      <c r="E12" s="186">
        <v>0</v>
      </c>
      <c r="F12" s="186">
        <v>0</v>
      </c>
    </row>
    <row r="13" spans="1:6" x14ac:dyDescent="0.25">
      <c r="A13" s="50" t="s">
        <v>19</v>
      </c>
      <c r="B13" s="183">
        <v>0</v>
      </c>
      <c r="C13" s="183">
        <v>0</v>
      </c>
      <c r="D13" s="50" t="s">
        <v>20</v>
      </c>
      <c r="E13" s="186">
        <v>0</v>
      </c>
      <c r="F13" s="186">
        <v>0</v>
      </c>
    </row>
    <row r="14" spans="1:6" x14ac:dyDescent="0.25">
      <c r="A14" s="50" t="s">
        <v>21</v>
      </c>
      <c r="B14" s="183">
        <v>0</v>
      </c>
      <c r="C14" s="183">
        <v>0</v>
      </c>
      <c r="D14" s="50" t="s">
        <v>22</v>
      </c>
      <c r="E14" s="186">
        <v>0</v>
      </c>
      <c r="F14" s="186">
        <v>0</v>
      </c>
    </row>
    <row r="15" spans="1:6" x14ac:dyDescent="0.25">
      <c r="A15" s="50" t="s">
        <v>23</v>
      </c>
      <c r="B15" s="183">
        <v>0</v>
      </c>
      <c r="C15" s="183">
        <v>0</v>
      </c>
      <c r="D15" s="50" t="s">
        <v>24</v>
      </c>
      <c r="E15" s="186">
        <v>0</v>
      </c>
      <c r="F15" s="186">
        <v>0</v>
      </c>
    </row>
    <row r="16" spans="1:6" x14ac:dyDescent="0.25">
      <c r="A16" s="50" t="s">
        <v>25</v>
      </c>
      <c r="B16" s="183">
        <v>0</v>
      </c>
      <c r="C16" s="183">
        <v>0</v>
      </c>
      <c r="D16" s="50" t="s">
        <v>26</v>
      </c>
      <c r="E16" s="186">
        <v>30339.4</v>
      </c>
      <c r="F16" s="186">
        <v>38357.56</v>
      </c>
    </row>
    <row r="17" spans="1:6" x14ac:dyDescent="0.25">
      <c r="A17" s="48" t="s">
        <v>27</v>
      </c>
      <c r="B17" s="49">
        <f>SUM(B18:B24)</f>
        <v>305917.96000000002</v>
      </c>
      <c r="C17" s="49">
        <f>SUM(C18:C24)</f>
        <v>235747.76</v>
      </c>
      <c r="D17" s="50" t="s">
        <v>28</v>
      </c>
      <c r="E17" s="186">
        <v>0</v>
      </c>
      <c r="F17" s="186">
        <v>0</v>
      </c>
    </row>
    <row r="18" spans="1:6" x14ac:dyDescent="0.25">
      <c r="A18" s="50" t="s">
        <v>29</v>
      </c>
      <c r="B18" s="184">
        <v>0</v>
      </c>
      <c r="C18" s="184">
        <v>0</v>
      </c>
      <c r="D18" s="50" t="s">
        <v>30</v>
      </c>
      <c r="E18" s="186">
        <v>3000</v>
      </c>
      <c r="F18" s="186">
        <v>-3693.63</v>
      </c>
    </row>
    <row r="19" spans="1:6" x14ac:dyDescent="0.25">
      <c r="A19" s="50" t="s">
        <v>31</v>
      </c>
      <c r="B19" s="184">
        <v>226505.92</v>
      </c>
      <c r="C19" s="184">
        <v>226505.92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184">
        <v>68485.759999999995</v>
      </c>
      <c r="C20" s="184">
        <v>7241.84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184">
        <v>0</v>
      </c>
      <c r="C21" s="184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184">
        <v>926.28</v>
      </c>
      <c r="C22" s="184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184">
        <v>0</v>
      </c>
      <c r="C23" s="184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184">
        <v>10000</v>
      </c>
      <c r="C24" s="184">
        <v>2000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f>SUM(B26:B30)</f>
        <v>0</v>
      </c>
      <c r="C25" s="49">
        <f>SUM(C26:C30)</f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2269079.91</v>
      </c>
      <c r="C47" s="4">
        <f>C9+C17+C25+C31+C37+C38+C41</f>
        <v>1254055.28</v>
      </c>
      <c r="D47" s="2" t="s">
        <v>86</v>
      </c>
      <c r="E47" s="4">
        <f>E9+E19+E23+E26+E27+E31+E38+E42</f>
        <v>682481.46000000008</v>
      </c>
      <c r="F47" s="4">
        <f>F9+F19+F23+F26+F27+F31+F38+F42</f>
        <v>711477.13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185">
        <v>0</v>
      </c>
      <c r="C50" s="185">
        <v>0</v>
      </c>
      <c r="D50" s="48" t="s">
        <v>90</v>
      </c>
      <c r="E50" s="187">
        <v>0</v>
      </c>
      <c r="F50" s="187">
        <v>0</v>
      </c>
    </row>
    <row r="51" spans="1:6" x14ac:dyDescent="0.25">
      <c r="A51" s="48" t="s">
        <v>91</v>
      </c>
      <c r="B51" s="185">
        <v>0</v>
      </c>
      <c r="C51" s="185">
        <v>0</v>
      </c>
      <c r="D51" s="48" t="s">
        <v>92</v>
      </c>
      <c r="E51" s="187">
        <v>0</v>
      </c>
      <c r="F51" s="187">
        <v>0</v>
      </c>
    </row>
    <row r="52" spans="1:6" x14ac:dyDescent="0.25">
      <c r="A52" s="48" t="s">
        <v>93</v>
      </c>
      <c r="B52" s="185">
        <v>0</v>
      </c>
      <c r="C52" s="185">
        <v>0</v>
      </c>
      <c r="D52" s="48" t="s">
        <v>94</v>
      </c>
      <c r="E52" s="187">
        <v>0</v>
      </c>
      <c r="F52" s="187">
        <v>0</v>
      </c>
    </row>
    <row r="53" spans="1:6" x14ac:dyDescent="0.25">
      <c r="A53" s="48" t="s">
        <v>95</v>
      </c>
      <c r="B53" s="185">
        <v>969946.3</v>
      </c>
      <c r="C53" s="185">
        <v>938279.3</v>
      </c>
      <c r="D53" s="48" t="s">
        <v>96</v>
      </c>
      <c r="E53" s="187">
        <v>0</v>
      </c>
      <c r="F53" s="187">
        <v>0</v>
      </c>
    </row>
    <row r="54" spans="1:6" x14ac:dyDescent="0.25">
      <c r="A54" s="48" t="s">
        <v>97</v>
      </c>
      <c r="B54" s="185">
        <v>21644.42</v>
      </c>
      <c r="C54" s="185">
        <v>13113.14</v>
      </c>
      <c r="D54" s="48" t="s">
        <v>98</v>
      </c>
      <c r="E54" s="187">
        <v>0</v>
      </c>
      <c r="F54" s="187">
        <v>0</v>
      </c>
    </row>
    <row r="55" spans="1:6" x14ac:dyDescent="0.25">
      <c r="A55" s="48" t="s">
        <v>99</v>
      </c>
      <c r="B55" s="185">
        <v>-774887.38</v>
      </c>
      <c r="C55" s="185">
        <v>-774887.38</v>
      </c>
      <c r="D55" s="52" t="s">
        <v>100</v>
      </c>
      <c r="E55" s="187">
        <v>230853.7</v>
      </c>
      <c r="F55" s="187">
        <v>230853.7</v>
      </c>
    </row>
    <row r="56" spans="1:6" x14ac:dyDescent="0.25">
      <c r="A56" s="48" t="s">
        <v>101</v>
      </c>
      <c r="B56" s="185">
        <v>0</v>
      </c>
      <c r="C56" s="185">
        <v>0</v>
      </c>
      <c r="D56" s="47"/>
      <c r="E56" s="51"/>
      <c r="F56" s="51"/>
    </row>
    <row r="57" spans="1:6" x14ac:dyDescent="0.25">
      <c r="A57" s="48" t="s">
        <v>102</v>
      </c>
      <c r="B57" s="185">
        <v>0</v>
      </c>
      <c r="C57" s="185">
        <v>0</v>
      </c>
      <c r="D57" s="2" t="s">
        <v>103</v>
      </c>
      <c r="E57" s="4">
        <f>SUM(E50:E55)</f>
        <v>230853.7</v>
      </c>
      <c r="F57" s="4">
        <f>SUM(F50:F55)</f>
        <v>230853.7</v>
      </c>
    </row>
    <row r="58" spans="1:6" x14ac:dyDescent="0.25">
      <c r="A58" s="48" t="s">
        <v>104</v>
      </c>
      <c r="B58" s="185">
        <v>0</v>
      </c>
      <c r="C58" s="185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913335.16000000015</v>
      </c>
      <c r="F59" s="4">
        <f>F47+F57</f>
        <v>942330.83000000007</v>
      </c>
    </row>
    <row r="60" spans="1:6" x14ac:dyDescent="0.25">
      <c r="A60" s="3" t="s">
        <v>106</v>
      </c>
      <c r="B60" s="4">
        <f>SUM(B50:B58)</f>
        <v>216703.34000000008</v>
      </c>
      <c r="C60" s="4">
        <f>SUM(C50:C58)</f>
        <v>176505.06000000006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2485783.25</v>
      </c>
      <c r="C62" s="4">
        <f>SUM(C47+C60)</f>
        <v>1430560.34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7651519.0800000001</v>
      </c>
      <c r="F68" s="49">
        <f>SUM(F69:F73)</f>
        <v>3644448.54</v>
      </c>
    </row>
    <row r="69" spans="1:6" x14ac:dyDescent="0.25">
      <c r="A69" s="55"/>
      <c r="B69" s="47"/>
      <c r="C69" s="47"/>
      <c r="D69" s="48" t="s">
        <v>114</v>
      </c>
      <c r="E69" s="188">
        <v>903750.62</v>
      </c>
      <c r="F69" s="188">
        <v>169688.87</v>
      </c>
    </row>
    <row r="70" spans="1:6" x14ac:dyDescent="0.25">
      <c r="A70" s="55"/>
      <c r="B70" s="47"/>
      <c r="C70" s="47"/>
      <c r="D70" s="48" t="s">
        <v>115</v>
      </c>
      <c r="E70" s="188">
        <v>6747768.46</v>
      </c>
      <c r="F70" s="188">
        <v>3474759.67</v>
      </c>
    </row>
    <row r="71" spans="1:6" x14ac:dyDescent="0.25">
      <c r="A71" s="55"/>
      <c r="B71" s="47"/>
      <c r="C71" s="47"/>
      <c r="D71" s="48" t="s">
        <v>116</v>
      </c>
      <c r="E71" s="188">
        <v>0</v>
      </c>
      <c r="F71" s="188">
        <v>0</v>
      </c>
    </row>
    <row r="72" spans="1:6" x14ac:dyDescent="0.25">
      <c r="A72" s="55"/>
      <c r="B72" s="47"/>
      <c r="C72" s="47"/>
      <c r="D72" s="48" t="s">
        <v>117</v>
      </c>
      <c r="E72" s="188">
        <v>0</v>
      </c>
      <c r="F72" s="188">
        <v>0</v>
      </c>
    </row>
    <row r="73" spans="1:6" x14ac:dyDescent="0.25">
      <c r="A73" s="55"/>
      <c r="B73" s="47"/>
      <c r="C73" s="47"/>
      <c r="D73" s="48" t="s">
        <v>118</v>
      </c>
      <c r="E73" s="188">
        <v>0</v>
      </c>
      <c r="F73" s="188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7651519.0800000001</v>
      </c>
      <c r="F79" s="4">
        <f>F63+F68+F75</f>
        <v>3644448.54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8564854.2400000002</v>
      </c>
      <c r="F81" s="4">
        <f>F59+F79</f>
        <v>4586779.37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3">
    <mergeCell ref="A1:F1"/>
    <mergeCell ref="A2:F2"/>
    <mergeCell ref="A4:F4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49 B17:C17 B25:C46 B59:C62 E19:F19 E21:F49 F20 E56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B10" sqref="B10:G12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f>SUM(B10,B11,B12,B15,B16,B19)</f>
        <v>4174045.76</v>
      </c>
      <c r="C9" s="123">
        <f t="shared" ref="C9:G9" si="0">SUM(C10,C11,C12,C15,C16,C19)</f>
        <v>45000</v>
      </c>
      <c r="D9" s="123">
        <f t="shared" si="0"/>
        <v>4219045.76</v>
      </c>
      <c r="E9" s="123">
        <f t="shared" si="0"/>
        <v>2528352.2000000002</v>
      </c>
      <c r="F9" s="123">
        <f t="shared" si="0"/>
        <v>2527412.62</v>
      </c>
      <c r="G9" s="123">
        <f t="shared" si="0"/>
        <v>1690693.5599999996</v>
      </c>
    </row>
    <row r="10" spans="1:7" x14ac:dyDescent="0.25">
      <c r="A10" s="60" t="s">
        <v>441</v>
      </c>
      <c r="B10" s="217">
        <v>4174045.76</v>
      </c>
      <c r="C10" s="217">
        <v>45000</v>
      </c>
      <c r="D10" s="216">
        <v>4219045.76</v>
      </c>
      <c r="E10" s="217">
        <v>2528352.2000000002</v>
      </c>
      <c r="F10" s="217">
        <v>2527412.62</v>
      </c>
      <c r="G10" s="216">
        <v>1690693.5599999996</v>
      </c>
    </row>
    <row r="11" spans="1:7" ht="15.75" customHeight="1" x14ac:dyDescent="0.25">
      <c r="A11" s="60" t="s">
        <v>442</v>
      </c>
      <c r="B11" s="216">
        <v>0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</row>
    <row r="12" spans="1:7" x14ac:dyDescent="0.25">
      <c r="A12" s="60" t="s">
        <v>443</v>
      </c>
      <c r="B12" s="216">
        <v>0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ref="G11:G19" si="1">D13-E13</f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2">C17+C18</f>
        <v>0</v>
      </c>
      <c r="D16" s="79">
        <f t="shared" si="2"/>
        <v>0</v>
      </c>
      <c r="E16" s="79">
        <f t="shared" si="2"/>
        <v>0</v>
      </c>
      <c r="F16" s="79">
        <f t="shared" si="2"/>
        <v>0</v>
      </c>
      <c r="G16" s="79">
        <f t="shared" si="2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3">SUM(C22,C23,C24,C27,C28,C31)</f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4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4"/>
        <v>0</v>
      </c>
    </row>
    <row r="24" spans="1:7" x14ac:dyDescent="0.25">
      <c r="A24" s="60" t="s">
        <v>443</v>
      </c>
      <c r="B24" s="79">
        <f t="shared" ref="B24:G24" si="5">B25+B26</f>
        <v>0</v>
      </c>
      <c r="C24" s="79">
        <f t="shared" si="5"/>
        <v>0</v>
      </c>
      <c r="D24" s="79">
        <f t="shared" si="5"/>
        <v>0</v>
      </c>
      <c r="E24" s="79">
        <f t="shared" si="5"/>
        <v>0</v>
      </c>
      <c r="F24" s="79">
        <f t="shared" si="5"/>
        <v>0</v>
      </c>
      <c r="G24" s="78">
        <f t="shared" si="5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4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4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4"/>
        <v>0</v>
      </c>
    </row>
    <row r="28" spans="1:7" ht="30" x14ac:dyDescent="0.25">
      <c r="A28" s="61" t="s">
        <v>447</v>
      </c>
      <c r="B28" s="79">
        <f t="shared" ref="B28:G28" si="6">B29+B30</f>
        <v>0</v>
      </c>
      <c r="C28" s="79">
        <f t="shared" si="6"/>
        <v>0</v>
      </c>
      <c r="D28" s="79">
        <f t="shared" si="6"/>
        <v>0</v>
      </c>
      <c r="E28" s="79">
        <f t="shared" si="6"/>
        <v>0</v>
      </c>
      <c r="F28" s="79">
        <f t="shared" si="6"/>
        <v>0</v>
      </c>
      <c r="G28" s="78">
        <f t="shared" si="6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4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4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4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4174045.76</v>
      </c>
      <c r="C33" s="37">
        <f t="shared" ref="C33:G33" si="7">C21+C9</f>
        <v>45000</v>
      </c>
      <c r="D33" s="37">
        <f t="shared" si="7"/>
        <v>4219045.76</v>
      </c>
      <c r="E33" s="37">
        <f t="shared" si="7"/>
        <v>2528352.2000000002</v>
      </c>
      <c r="F33" s="37">
        <f t="shared" si="7"/>
        <v>2527412.62</v>
      </c>
      <c r="G33" s="37">
        <f t="shared" si="7"/>
        <v>1690693.5599999996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3:F33" unlockedFormula="1"/>
    <ignoredError sqref="G13:G33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 Sistema Municipal para el Desarrollo Integral de la Familia de Santa Catarina,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60" zoomScaleNormal="60" workbookViewId="0">
      <selection activeCell="F23" sqref="F23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189">
        <v>942330.83</v>
      </c>
      <c r="C18" s="112"/>
      <c r="D18" s="112"/>
      <c r="E18" s="112"/>
      <c r="F18" s="190">
        <v>913335.16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942330.83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913335.16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opLeftCell="C1" zoomScale="66" zoomScaleNormal="70" workbookViewId="0">
      <selection activeCell="B15" sqref="B15:B1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0" zoomScale="67" zoomScaleNormal="53" workbookViewId="0">
      <selection activeCell="B53" sqref="B5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30 de Septiembre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5552000</v>
      </c>
      <c r="C8" s="15">
        <f>SUM(C9:C11)</f>
        <v>4464433.5</v>
      </c>
      <c r="D8" s="15">
        <f>SUM(D9:D11)</f>
        <v>4464433.5</v>
      </c>
    </row>
    <row r="9" spans="1:4" x14ac:dyDescent="0.25">
      <c r="A9" s="60" t="s">
        <v>195</v>
      </c>
      <c r="B9" s="192">
        <v>5552000</v>
      </c>
      <c r="C9" s="192">
        <v>4464433.5</v>
      </c>
      <c r="D9" s="192">
        <v>4464433.5</v>
      </c>
    </row>
    <row r="10" spans="1:4" x14ac:dyDescent="0.25">
      <c r="A10" s="60" t="s">
        <v>196</v>
      </c>
      <c r="B10" s="192">
        <v>0</v>
      </c>
      <c r="C10" s="192">
        <v>0</v>
      </c>
      <c r="D10" s="192">
        <v>0</v>
      </c>
    </row>
    <row r="11" spans="1:4" x14ac:dyDescent="0.25">
      <c r="A11" s="60" t="s">
        <v>197</v>
      </c>
      <c r="B11" s="191">
        <v>0</v>
      </c>
      <c r="C11" s="191">
        <v>0</v>
      </c>
      <c r="D11" s="191"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5552000</v>
      </c>
      <c r="C13" s="15">
        <f>C14+C15</f>
        <v>3591151.16</v>
      </c>
      <c r="D13" s="15">
        <f>D14+D15</f>
        <v>3590211.58</v>
      </c>
    </row>
    <row r="14" spans="1:4" x14ac:dyDescent="0.25">
      <c r="A14" s="60" t="s">
        <v>199</v>
      </c>
      <c r="B14" s="193">
        <v>5552000</v>
      </c>
      <c r="C14" s="193">
        <v>3591151.16</v>
      </c>
      <c r="D14" s="193">
        <v>3590211.58</v>
      </c>
    </row>
    <row r="15" spans="1:4" x14ac:dyDescent="0.25">
      <c r="A15" s="60" t="s">
        <v>200</v>
      </c>
      <c r="B15" s="193">
        <v>0</v>
      </c>
      <c r="C15" s="193">
        <v>0</v>
      </c>
      <c r="D15" s="193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314721.08</v>
      </c>
      <c r="D17" s="15">
        <f>D18+D19</f>
        <v>314721.08</v>
      </c>
    </row>
    <row r="18" spans="1:4" x14ac:dyDescent="0.25">
      <c r="A18" s="60" t="s">
        <v>202</v>
      </c>
      <c r="B18" s="17">
        <v>0</v>
      </c>
      <c r="C18" s="194">
        <v>314721.08</v>
      </c>
      <c r="D18" s="194">
        <v>314721.08</v>
      </c>
    </row>
    <row r="19" spans="1:4" x14ac:dyDescent="0.25">
      <c r="A19" s="60" t="s">
        <v>203</v>
      </c>
      <c r="B19" s="17">
        <v>0</v>
      </c>
      <c r="C19" s="194">
        <v>0</v>
      </c>
      <c r="D19" s="194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1188003.42</v>
      </c>
      <c r="D21" s="15">
        <f>D8-D13+D17</f>
        <v>1188943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1188003.42</v>
      </c>
      <c r="D23" s="15">
        <f>D21-D11</f>
        <v>1188943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873282.33999999985</v>
      </c>
      <c r="D25" s="15">
        <f>D23-D17</f>
        <v>874221.91999999993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873282.33999999985</v>
      </c>
      <c r="D33" s="4">
        <f>D25+D29</f>
        <v>874221.91999999993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5552000</v>
      </c>
      <c r="C48" s="99">
        <f>C9</f>
        <v>4464433.5</v>
      </c>
      <c r="D48" s="99">
        <f>D9</f>
        <v>4464433.5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5552000</v>
      </c>
      <c r="C53" s="49">
        <f>C14</f>
        <v>3591151.16</v>
      </c>
      <c r="D53" s="49">
        <f>D14</f>
        <v>3590211.58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314721.08</v>
      </c>
      <c r="D55" s="49">
        <f>D18</f>
        <v>314721.08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1188003.42</v>
      </c>
      <c r="D57" s="4">
        <f>D48+D49-D53+D55</f>
        <v>1188943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1188003.42</v>
      </c>
      <c r="D59" s="4">
        <f>D57-D49</f>
        <v>1188943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27" zoomScale="60" zoomScaleNormal="60" workbookViewId="0">
      <selection activeCell="B34" sqref="B34: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Septiembre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247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259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265</v>
      </c>
      <c r="B34" s="196">
        <v>5552000</v>
      </c>
      <c r="C34" s="196">
        <v>327460</v>
      </c>
      <c r="D34" s="195">
        <v>5879460</v>
      </c>
      <c r="E34" s="196">
        <v>4464433.5</v>
      </c>
      <c r="F34" s="196">
        <v>4464433.5</v>
      </c>
      <c r="G34" s="195">
        <v>-1087566.5</v>
      </c>
    </row>
    <row r="35" spans="1:7" ht="14.45" customHeight="1" x14ac:dyDescent="0.25">
      <c r="A35" s="60" t="s">
        <v>266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7">SUM(B9,B10,B11,B12,B13,B14,B15,B16,B28,B34,B35,B37)</f>
        <v>5552000</v>
      </c>
      <c r="C41" s="4">
        <f t="shared" si="7"/>
        <v>327460</v>
      </c>
      <c r="D41" s="4">
        <f t="shared" si="7"/>
        <v>5879460</v>
      </c>
      <c r="E41" s="4">
        <f t="shared" si="7"/>
        <v>4464433.5</v>
      </c>
      <c r="F41" s="4">
        <f t="shared" si="7"/>
        <v>4464433.5</v>
      </c>
      <c r="G41" s="4">
        <f t="shared" si="7"/>
        <v>-1087566.5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288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6">B41+B65+B67</f>
        <v>5552000</v>
      </c>
      <c r="C70" s="4">
        <f t="shared" si="16"/>
        <v>327460</v>
      </c>
      <c r="D70" s="4">
        <f t="shared" si="16"/>
        <v>5879460</v>
      </c>
      <c r="E70" s="4">
        <f t="shared" si="16"/>
        <v>4464433.5</v>
      </c>
      <c r="F70" s="4">
        <f t="shared" si="16"/>
        <v>4464433.5</v>
      </c>
      <c r="G70" s="4">
        <f t="shared" si="16"/>
        <v>-1087566.5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30" zoomScale="85" zoomScaleNormal="85" workbookViewId="0">
      <selection activeCell="B59" sqref="B5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 Sistema Municipal para el Desarrollo Integral de la Familia de Santa Catarina,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Septiembre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f t="shared" ref="B9:G9" si="0">SUM(B10,B18,B28,B38,B48,B58,B62,B71,B75)</f>
        <v>5552000</v>
      </c>
      <c r="C9" s="86">
        <f t="shared" si="0"/>
        <v>742195.6</v>
      </c>
      <c r="D9" s="86">
        <f t="shared" si="0"/>
        <v>6294195.5999999996</v>
      </c>
      <c r="E9" s="86">
        <f t="shared" si="0"/>
        <v>3591151.16</v>
      </c>
      <c r="F9" s="86">
        <f t="shared" si="0"/>
        <v>3590211.58</v>
      </c>
      <c r="G9" s="86">
        <f t="shared" si="0"/>
        <v>2703044.4400000004</v>
      </c>
    </row>
    <row r="10" spans="1:7" x14ac:dyDescent="0.25">
      <c r="A10" s="87" t="s">
        <v>311</v>
      </c>
      <c r="B10" s="86">
        <f t="shared" ref="B10:G10" si="1">SUM(B11:B17)</f>
        <v>4174045.76</v>
      </c>
      <c r="C10" s="86">
        <f t="shared" si="1"/>
        <v>45000</v>
      </c>
      <c r="D10" s="86">
        <f t="shared" si="1"/>
        <v>4219045.76</v>
      </c>
      <c r="E10" s="86">
        <f t="shared" si="1"/>
        <v>2528352.2000000002</v>
      </c>
      <c r="F10" s="86">
        <f t="shared" si="1"/>
        <v>2527412.62</v>
      </c>
      <c r="G10" s="86">
        <f t="shared" si="1"/>
        <v>1690693.56</v>
      </c>
    </row>
    <row r="11" spans="1:7" x14ac:dyDescent="0.25">
      <c r="A11" s="88" t="s">
        <v>312</v>
      </c>
      <c r="B11" s="198">
        <v>2895036.12</v>
      </c>
      <c r="C11" s="198">
        <v>-242730.43</v>
      </c>
      <c r="D11" s="197">
        <v>2652305.69</v>
      </c>
      <c r="E11" s="198">
        <v>1850501.78</v>
      </c>
      <c r="F11" s="198">
        <v>1850501.78</v>
      </c>
      <c r="G11" s="197">
        <v>801803.90999999992</v>
      </c>
    </row>
    <row r="12" spans="1:7" x14ac:dyDescent="0.25">
      <c r="A12" s="88" t="s">
        <v>313</v>
      </c>
      <c r="B12" s="198">
        <v>0</v>
      </c>
      <c r="C12" s="198">
        <v>287730.43</v>
      </c>
      <c r="D12" s="197">
        <v>287730.43</v>
      </c>
      <c r="E12" s="198">
        <v>287155.13</v>
      </c>
      <c r="F12" s="198">
        <v>286308.28000000003</v>
      </c>
      <c r="G12" s="197">
        <v>575.29999999998836</v>
      </c>
    </row>
    <row r="13" spans="1:7" x14ac:dyDescent="0.25">
      <c r="A13" s="88" t="s">
        <v>314</v>
      </c>
      <c r="B13" s="198">
        <v>517556.63</v>
      </c>
      <c r="C13" s="198">
        <v>0</v>
      </c>
      <c r="D13" s="197">
        <v>517556.63</v>
      </c>
      <c r="E13" s="198">
        <v>42686.53</v>
      </c>
      <c r="F13" s="198">
        <v>42663.09</v>
      </c>
      <c r="G13" s="197">
        <v>474870.1</v>
      </c>
    </row>
    <row r="14" spans="1:7" x14ac:dyDescent="0.25">
      <c r="A14" s="88" t="s">
        <v>315</v>
      </c>
      <c r="B14" s="198">
        <v>51000</v>
      </c>
      <c r="C14" s="198">
        <v>0</v>
      </c>
      <c r="D14" s="197">
        <v>51000</v>
      </c>
      <c r="E14" s="198">
        <v>5438</v>
      </c>
      <c r="F14" s="198">
        <v>5438</v>
      </c>
      <c r="G14" s="197">
        <v>45562</v>
      </c>
    </row>
    <row r="15" spans="1:7" x14ac:dyDescent="0.25">
      <c r="A15" s="88" t="s">
        <v>316</v>
      </c>
      <c r="B15" s="198">
        <v>710453.01</v>
      </c>
      <c r="C15" s="198">
        <v>0</v>
      </c>
      <c r="D15" s="197">
        <v>710453.01</v>
      </c>
      <c r="E15" s="198">
        <v>342570.76</v>
      </c>
      <c r="F15" s="198">
        <v>342501.47</v>
      </c>
      <c r="G15" s="197">
        <v>367882.25</v>
      </c>
    </row>
    <row r="16" spans="1:7" x14ac:dyDescent="0.25">
      <c r="A16" s="88" t="s">
        <v>317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</row>
    <row r="17" spans="1:7" x14ac:dyDescent="0.25">
      <c r="A17" s="88" t="s">
        <v>318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ref="G12:G17" si="2">D17-E17</f>
        <v>0</v>
      </c>
    </row>
    <row r="18" spans="1:7" x14ac:dyDescent="0.25">
      <c r="A18" s="87" t="s">
        <v>319</v>
      </c>
      <c r="B18" s="86">
        <f t="shared" ref="B18:G18" si="3">SUM(B19:B27)</f>
        <v>596805.22</v>
      </c>
      <c r="C18" s="86">
        <f t="shared" si="3"/>
        <v>194659.6</v>
      </c>
      <c r="D18" s="86">
        <f t="shared" si="3"/>
        <v>791464.82</v>
      </c>
      <c r="E18" s="86">
        <f t="shared" si="3"/>
        <v>411050.98</v>
      </c>
      <c r="F18" s="86">
        <f t="shared" si="3"/>
        <v>411050.98</v>
      </c>
      <c r="G18" s="86">
        <f t="shared" si="3"/>
        <v>380413.84</v>
      </c>
    </row>
    <row r="19" spans="1:7" x14ac:dyDescent="0.25">
      <c r="A19" s="88" t="s">
        <v>320</v>
      </c>
      <c r="B19" s="200">
        <v>40000</v>
      </c>
      <c r="C19" s="200">
        <v>1548.28</v>
      </c>
      <c r="D19" s="199">
        <v>41548.28</v>
      </c>
      <c r="E19" s="200">
        <v>22218.240000000002</v>
      </c>
      <c r="F19" s="200">
        <v>22218.240000000002</v>
      </c>
      <c r="G19" s="199">
        <v>19330.039999999997</v>
      </c>
    </row>
    <row r="20" spans="1:7" x14ac:dyDescent="0.25">
      <c r="A20" s="88" t="s">
        <v>321</v>
      </c>
      <c r="B20" s="200">
        <v>220000</v>
      </c>
      <c r="C20" s="200">
        <v>122111.32</v>
      </c>
      <c r="D20" s="199">
        <v>342111.32</v>
      </c>
      <c r="E20" s="200">
        <v>120704.09</v>
      </c>
      <c r="F20" s="200">
        <v>120704.09</v>
      </c>
      <c r="G20" s="199">
        <v>221407.23</v>
      </c>
    </row>
    <row r="21" spans="1:7" x14ac:dyDescent="0.25">
      <c r="A21" s="88" t="s">
        <v>322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</row>
    <row r="22" spans="1:7" x14ac:dyDescent="0.25">
      <c r="A22" s="88" t="s">
        <v>323</v>
      </c>
      <c r="B22" s="200">
        <v>5000</v>
      </c>
      <c r="C22" s="200">
        <v>71000</v>
      </c>
      <c r="D22" s="199">
        <v>76000</v>
      </c>
      <c r="E22" s="200">
        <v>48695</v>
      </c>
      <c r="F22" s="200">
        <v>48695</v>
      </c>
      <c r="G22" s="199">
        <v>27305</v>
      </c>
    </row>
    <row r="23" spans="1:7" x14ac:dyDescent="0.25">
      <c r="A23" s="88" t="s">
        <v>324</v>
      </c>
      <c r="B23" s="200">
        <v>40000</v>
      </c>
      <c r="C23" s="200">
        <v>0</v>
      </c>
      <c r="D23" s="199">
        <v>40000</v>
      </c>
      <c r="E23" s="200">
        <v>16068</v>
      </c>
      <c r="F23" s="200">
        <v>16068</v>
      </c>
      <c r="G23" s="199">
        <v>23932</v>
      </c>
    </row>
    <row r="24" spans="1:7" x14ac:dyDescent="0.25">
      <c r="A24" s="88" t="s">
        <v>325</v>
      </c>
      <c r="B24" s="200">
        <v>288805.21999999997</v>
      </c>
      <c r="C24" s="200">
        <v>0</v>
      </c>
      <c r="D24" s="199">
        <v>288805.21999999997</v>
      </c>
      <c r="E24" s="200">
        <v>201844.09</v>
      </c>
      <c r="F24" s="200">
        <v>201844.09</v>
      </c>
      <c r="G24" s="199">
        <v>86961.129999999976</v>
      </c>
    </row>
    <row r="25" spans="1:7" x14ac:dyDescent="0.25">
      <c r="A25" s="88" t="s">
        <v>326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</row>
    <row r="26" spans="1:7" x14ac:dyDescent="0.25">
      <c r="A26" s="88" t="s">
        <v>327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</row>
    <row r="27" spans="1:7" x14ac:dyDescent="0.25">
      <c r="A27" s="88" t="s">
        <v>328</v>
      </c>
      <c r="B27" s="200">
        <v>3000</v>
      </c>
      <c r="C27" s="200">
        <v>0</v>
      </c>
      <c r="D27" s="199">
        <v>3000</v>
      </c>
      <c r="E27" s="200">
        <v>1521.56</v>
      </c>
      <c r="F27" s="200">
        <v>1521.56</v>
      </c>
      <c r="G27" s="199">
        <v>1478.44</v>
      </c>
    </row>
    <row r="28" spans="1:7" x14ac:dyDescent="0.25">
      <c r="A28" s="87" t="s">
        <v>329</v>
      </c>
      <c r="B28" s="86">
        <f t="shared" ref="B28:G28" si="4">SUM(B29:B37)</f>
        <v>621149.02</v>
      </c>
      <c r="C28" s="86">
        <f t="shared" si="4"/>
        <v>35000</v>
      </c>
      <c r="D28" s="86">
        <f t="shared" si="4"/>
        <v>656149.02</v>
      </c>
      <c r="E28" s="86">
        <f t="shared" si="4"/>
        <v>343302.97000000003</v>
      </c>
      <c r="F28" s="86">
        <f t="shared" si="4"/>
        <v>343302.97000000003</v>
      </c>
      <c r="G28" s="86">
        <f t="shared" si="4"/>
        <v>312846.05</v>
      </c>
    </row>
    <row r="29" spans="1:7" x14ac:dyDescent="0.25">
      <c r="A29" s="88" t="s">
        <v>330</v>
      </c>
      <c r="B29" s="202">
        <v>85700</v>
      </c>
      <c r="C29" s="202">
        <v>0</v>
      </c>
      <c r="D29" s="201">
        <v>85700</v>
      </c>
      <c r="E29" s="202">
        <v>36030</v>
      </c>
      <c r="F29" s="202">
        <v>36030</v>
      </c>
      <c r="G29" s="201">
        <v>49670</v>
      </c>
    </row>
    <row r="30" spans="1:7" x14ac:dyDescent="0.25">
      <c r="A30" s="88" t="s">
        <v>331</v>
      </c>
      <c r="B30" s="201">
        <v>0</v>
      </c>
      <c r="C30" s="201">
        <v>0</v>
      </c>
      <c r="D30" s="201">
        <v>0</v>
      </c>
      <c r="E30" s="201">
        <v>0</v>
      </c>
      <c r="F30" s="201">
        <v>0</v>
      </c>
      <c r="G30" s="201">
        <v>0</v>
      </c>
    </row>
    <row r="31" spans="1:7" x14ac:dyDescent="0.25">
      <c r="A31" s="88" t="s">
        <v>332</v>
      </c>
      <c r="B31" s="202">
        <v>15000</v>
      </c>
      <c r="C31" s="202">
        <v>0</v>
      </c>
      <c r="D31" s="201">
        <v>15000</v>
      </c>
      <c r="E31" s="202">
        <v>5770</v>
      </c>
      <c r="F31" s="202">
        <v>5770</v>
      </c>
      <c r="G31" s="201">
        <v>9230</v>
      </c>
    </row>
    <row r="32" spans="1:7" x14ac:dyDescent="0.25">
      <c r="A32" s="88" t="s">
        <v>333</v>
      </c>
      <c r="B32" s="202">
        <v>54000</v>
      </c>
      <c r="C32" s="202">
        <v>0</v>
      </c>
      <c r="D32" s="201">
        <v>54000</v>
      </c>
      <c r="E32" s="202">
        <v>21707.19</v>
      </c>
      <c r="F32" s="202">
        <v>21707.19</v>
      </c>
      <c r="G32" s="201">
        <v>32292.81</v>
      </c>
    </row>
    <row r="33" spans="1:7" ht="14.45" customHeight="1" x14ac:dyDescent="0.25">
      <c r="A33" s="88" t="s">
        <v>334</v>
      </c>
      <c r="B33" s="202">
        <v>101449.02</v>
      </c>
      <c r="C33" s="202">
        <v>35000</v>
      </c>
      <c r="D33" s="201">
        <v>136449.02000000002</v>
      </c>
      <c r="E33" s="202">
        <v>77889.59</v>
      </c>
      <c r="F33" s="202">
        <v>77889.59</v>
      </c>
      <c r="G33" s="201">
        <v>58559.430000000022</v>
      </c>
    </row>
    <row r="34" spans="1:7" ht="14.45" customHeight="1" x14ac:dyDescent="0.25">
      <c r="A34" s="88" t="s">
        <v>335</v>
      </c>
      <c r="B34" s="201">
        <v>0</v>
      </c>
      <c r="C34" s="201">
        <v>0</v>
      </c>
      <c r="D34" s="201">
        <v>0</v>
      </c>
      <c r="E34" s="201">
        <v>0</v>
      </c>
      <c r="F34" s="201">
        <v>0</v>
      </c>
      <c r="G34" s="201">
        <v>0</v>
      </c>
    </row>
    <row r="35" spans="1:7" ht="14.45" customHeight="1" x14ac:dyDescent="0.25">
      <c r="A35" s="88" t="s">
        <v>336</v>
      </c>
      <c r="B35" s="202">
        <v>130000</v>
      </c>
      <c r="C35" s="202">
        <v>0</v>
      </c>
      <c r="D35" s="201">
        <v>130000</v>
      </c>
      <c r="E35" s="202">
        <v>68157</v>
      </c>
      <c r="F35" s="202">
        <v>68157</v>
      </c>
      <c r="G35" s="201">
        <v>61843</v>
      </c>
    </row>
    <row r="36" spans="1:7" ht="14.45" customHeight="1" x14ac:dyDescent="0.25">
      <c r="A36" s="88" t="s">
        <v>337</v>
      </c>
      <c r="B36" s="202">
        <v>140000</v>
      </c>
      <c r="C36" s="202">
        <v>0</v>
      </c>
      <c r="D36" s="201">
        <v>140000</v>
      </c>
      <c r="E36" s="202">
        <v>67815.42</v>
      </c>
      <c r="F36" s="202">
        <v>67815.42</v>
      </c>
      <c r="G36" s="201">
        <v>72184.58</v>
      </c>
    </row>
    <row r="37" spans="1:7" ht="14.45" customHeight="1" x14ac:dyDescent="0.25">
      <c r="A37" s="88" t="s">
        <v>338</v>
      </c>
      <c r="B37" s="204">
        <v>95000</v>
      </c>
      <c r="C37" s="204">
        <v>0</v>
      </c>
      <c r="D37" s="203">
        <v>95000</v>
      </c>
      <c r="E37" s="204">
        <v>65933.77</v>
      </c>
      <c r="F37" s="204">
        <v>65933.77</v>
      </c>
      <c r="G37" s="203">
        <v>29066.229999999996</v>
      </c>
    </row>
    <row r="38" spans="1:7" x14ac:dyDescent="0.25">
      <c r="A38" s="87" t="s">
        <v>339</v>
      </c>
      <c r="B38" s="86">
        <f t="shared" ref="B38:G38" si="5">SUM(B39:B47)</f>
        <v>100000</v>
      </c>
      <c r="C38" s="86">
        <f t="shared" si="5"/>
        <v>467536</v>
      </c>
      <c r="D38" s="86">
        <f t="shared" si="5"/>
        <v>567536</v>
      </c>
      <c r="E38" s="86">
        <f t="shared" si="5"/>
        <v>277976.73</v>
      </c>
      <c r="F38" s="86">
        <f t="shared" si="5"/>
        <v>277976.73</v>
      </c>
      <c r="G38" s="86">
        <f t="shared" si="5"/>
        <v>289559.27</v>
      </c>
    </row>
    <row r="39" spans="1:7" x14ac:dyDescent="0.25">
      <c r="A39" s="88" t="s">
        <v>340</v>
      </c>
      <c r="B39" s="205">
        <v>0</v>
      </c>
      <c r="C39" s="205">
        <v>0</v>
      </c>
      <c r="D39" s="205">
        <v>0</v>
      </c>
      <c r="E39" s="205">
        <v>0</v>
      </c>
      <c r="F39" s="205">
        <v>0</v>
      </c>
      <c r="G39" s="205">
        <v>0</v>
      </c>
    </row>
    <row r="40" spans="1:7" x14ac:dyDescent="0.25">
      <c r="A40" s="88" t="s">
        <v>341</v>
      </c>
      <c r="B40" s="205">
        <v>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</row>
    <row r="41" spans="1:7" x14ac:dyDescent="0.25">
      <c r="A41" s="88" t="s">
        <v>342</v>
      </c>
      <c r="B41" s="205">
        <v>0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</row>
    <row r="42" spans="1:7" x14ac:dyDescent="0.25">
      <c r="A42" s="88" t="s">
        <v>343</v>
      </c>
      <c r="B42" s="206">
        <v>100000</v>
      </c>
      <c r="C42" s="206">
        <v>467536</v>
      </c>
      <c r="D42" s="205">
        <v>567536</v>
      </c>
      <c r="E42" s="206">
        <v>277976.73</v>
      </c>
      <c r="F42" s="206">
        <v>277976.73</v>
      </c>
      <c r="G42" s="205">
        <v>289559.27</v>
      </c>
    </row>
    <row r="43" spans="1:7" x14ac:dyDescent="0.25">
      <c r="A43" s="88" t="s">
        <v>344</v>
      </c>
      <c r="B43" s="205">
        <v>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</row>
    <row r="44" spans="1:7" x14ac:dyDescent="0.25">
      <c r="A44" s="88" t="s">
        <v>345</v>
      </c>
      <c r="B44" s="205">
        <v>0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</row>
    <row r="45" spans="1:7" x14ac:dyDescent="0.25">
      <c r="A45" s="88" t="s">
        <v>346</v>
      </c>
      <c r="B45" s="205">
        <v>0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</row>
    <row r="46" spans="1:7" x14ac:dyDescent="0.25">
      <c r="A46" s="88" t="s">
        <v>347</v>
      </c>
      <c r="B46" s="205">
        <v>0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</row>
    <row r="47" spans="1:7" x14ac:dyDescent="0.25">
      <c r="A47" s="88" t="s">
        <v>348</v>
      </c>
      <c r="B47" s="205">
        <v>0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</row>
    <row r="48" spans="1:7" x14ac:dyDescent="0.25">
      <c r="A48" s="87" t="s">
        <v>349</v>
      </c>
      <c r="B48" s="86">
        <f t="shared" ref="B48:G48" si="6">SUM(B49:B57)</f>
        <v>60000</v>
      </c>
      <c r="C48" s="86">
        <f t="shared" si="6"/>
        <v>0</v>
      </c>
      <c r="D48" s="86">
        <f t="shared" si="6"/>
        <v>60000</v>
      </c>
      <c r="E48" s="86">
        <f t="shared" si="6"/>
        <v>30468.28</v>
      </c>
      <c r="F48" s="86">
        <f t="shared" si="6"/>
        <v>30468.28</v>
      </c>
      <c r="G48" s="86">
        <f t="shared" si="6"/>
        <v>29531.72</v>
      </c>
    </row>
    <row r="49" spans="1:7" x14ac:dyDescent="0.25">
      <c r="A49" s="88" t="s">
        <v>350</v>
      </c>
      <c r="B49" s="208">
        <v>40000</v>
      </c>
      <c r="C49" s="208">
        <v>0</v>
      </c>
      <c r="D49" s="207">
        <v>40000</v>
      </c>
      <c r="E49" s="208">
        <v>21937</v>
      </c>
      <c r="F49" s="208">
        <v>21937</v>
      </c>
      <c r="G49" s="207">
        <v>18063</v>
      </c>
    </row>
    <row r="50" spans="1:7" x14ac:dyDescent="0.25">
      <c r="A50" s="88" t="s">
        <v>351</v>
      </c>
      <c r="B50" s="207">
        <v>0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</row>
    <row r="51" spans="1:7" x14ac:dyDescent="0.25">
      <c r="A51" s="88" t="s">
        <v>352</v>
      </c>
      <c r="B51" s="207">
        <v>0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</row>
    <row r="52" spans="1:7" x14ac:dyDescent="0.25">
      <c r="A52" s="88" t="s">
        <v>353</v>
      </c>
      <c r="B52" s="207">
        <v>0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</row>
    <row r="53" spans="1:7" x14ac:dyDescent="0.25">
      <c r="A53" s="88" t="s">
        <v>354</v>
      </c>
      <c r="B53" s="207">
        <v>0</v>
      </c>
      <c r="C53" s="207">
        <v>0</v>
      </c>
      <c r="D53" s="207">
        <v>0</v>
      </c>
      <c r="E53" s="207">
        <v>0</v>
      </c>
      <c r="F53" s="207">
        <v>0</v>
      </c>
      <c r="G53" s="207">
        <v>0</v>
      </c>
    </row>
    <row r="54" spans="1:7" x14ac:dyDescent="0.25">
      <c r="A54" s="88" t="s">
        <v>355</v>
      </c>
      <c r="B54" s="207">
        <v>0</v>
      </c>
      <c r="C54" s="207">
        <v>0</v>
      </c>
      <c r="D54" s="207">
        <v>0</v>
      </c>
      <c r="E54" s="207">
        <v>0</v>
      </c>
      <c r="F54" s="207">
        <v>0</v>
      </c>
      <c r="G54" s="207">
        <v>0</v>
      </c>
    </row>
    <row r="55" spans="1:7" x14ac:dyDescent="0.25">
      <c r="A55" s="88" t="s">
        <v>356</v>
      </c>
      <c r="B55" s="207">
        <v>0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</row>
    <row r="56" spans="1:7" x14ac:dyDescent="0.25">
      <c r="A56" s="88" t="s">
        <v>357</v>
      </c>
      <c r="B56" s="207">
        <v>0</v>
      </c>
      <c r="C56" s="207">
        <v>0</v>
      </c>
      <c r="D56" s="207">
        <v>0</v>
      </c>
      <c r="E56" s="207">
        <v>0</v>
      </c>
      <c r="F56" s="207">
        <v>0</v>
      </c>
      <c r="G56" s="207">
        <v>0</v>
      </c>
    </row>
    <row r="57" spans="1:7" x14ac:dyDescent="0.25">
      <c r="A57" s="88" t="s">
        <v>358</v>
      </c>
      <c r="B57" s="208">
        <v>20000</v>
      </c>
      <c r="C57" s="208">
        <v>0</v>
      </c>
      <c r="D57" s="207">
        <v>20000</v>
      </c>
      <c r="E57" s="208">
        <v>8531.2800000000007</v>
      </c>
      <c r="F57" s="208">
        <v>8531.2800000000007</v>
      </c>
      <c r="G57" s="207">
        <v>11468.72</v>
      </c>
    </row>
    <row r="58" spans="1:7" x14ac:dyDescent="0.25">
      <c r="A58" s="87" t="s">
        <v>359</v>
      </c>
      <c r="B58" s="86">
        <f t="shared" ref="B58:G58" si="7">SUM(B59:B61)</f>
        <v>0</v>
      </c>
      <c r="C58" s="86">
        <f t="shared" si="7"/>
        <v>0</v>
      </c>
      <c r="D58" s="86">
        <f t="shared" si="7"/>
        <v>0</v>
      </c>
      <c r="E58" s="86">
        <f t="shared" si="7"/>
        <v>0</v>
      </c>
      <c r="F58" s="86">
        <f t="shared" si="7"/>
        <v>0</v>
      </c>
      <c r="G58" s="86">
        <f t="shared" si="7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8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8"/>
        <v>0</v>
      </c>
    </row>
    <row r="62" spans="1:7" x14ac:dyDescent="0.25">
      <c r="A62" s="87" t="s">
        <v>363</v>
      </c>
      <c r="B62" s="86">
        <f t="shared" ref="B62:G62" si="9">SUM(B63:B67,B69:B70)</f>
        <v>0</v>
      </c>
      <c r="C62" s="86">
        <f t="shared" si="9"/>
        <v>0</v>
      </c>
      <c r="D62" s="86">
        <f t="shared" si="9"/>
        <v>0</v>
      </c>
      <c r="E62" s="86">
        <f t="shared" si="9"/>
        <v>0</v>
      </c>
      <c r="F62" s="86">
        <f t="shared" si="9"/>
        <v>0</v>
      </c>
      <c r="G62" s="86">
        <f t="shared" si="9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0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0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0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0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0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0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0"/>
        <v>0</v>
      </c>
    </row>
    <row r="71" spans="1:7" x14ac:dyDescent="0.25">
      <c r="A71" s="87" t="s">
        <v>372</v>
      </c>
      <c r="B71" s="86">
        <f t="shared" ref="B71:G71" si="11">SUM(B72:B74)</f>
        <v>0</v>
      </c>
      <c r="C71" s="86">
        <f t="shared" si="11"/>
        <v>0</v>
      </c>
      <c r="D71" s="86">
        <f t="shared" si="11"/>
        <v>0</v>
      </c>
      <c r="E71" s="86">
        <f t="shared" si="11"/>
        <v>0</v>
      </c>
      <c r="F71" s="86">
        <f t="shared" si="11"/>
        <v>0</v>
      </c>
      <c r="G71" s="86">
        <f t="shared" si="11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2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2"/>
        <v>0</v>
      </c>
    </row>
    <row r="75" spans="1:7" x14ac:dyDescent="0.25">
      <c r="A75" s="87" t="s">
        <v>376</v>
      </c>
      <c r="B75" s="86">
        <f t="shared" ref="B75:G75" si="13">SUM(B76:B82)</f>
        <v>0</v>
      </c>
      <c r="C75" s="86">
        <f t="shared" si="13"/>
        <v>0</v>
      </c>
      <c r="D75" s="86">
        <f t="shared" si="13"/>
        <v>0</v>
      </c>
      <c r="E75" s="86">
        <f t="shared" si="13"/>
        <v>0</v>
      </c>
      <c r="F75" s="86">
        <f t="shared" si="13"/>
        <v>0</v>
      </c>
      <c r="G75" s="86">
        <f t="shared" si="13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4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4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4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4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4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4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15">SUM(B85,B93,B103,B113,B123,B133,B137,B146,B150)</f>
        <v>0</v>
      </c>
      <c r="C84" s="86">
        <f t="shared" si="15"/>
        <v>0</v>
      </c>
      <c r="D84" s="86">
        <f t="shared" si="15"/>
        <v>0</v>
      </c>
      <c r="E84" s="86">
        <f t="shared" si="15"/>
        <v>0</v>
      </c>
      <c r="F84" s="86">
        <f t="shared" si="15"/>
        <v>0</v>
      </c>
      <c r="G84" s="86">
        <f t="shared" si="15"/>
        <v>0</v>
      </c>
    </row>
    <row r="85" spans="1:7" x14ac:dyDescent="0.25">
      <c r="A85" s="87" t="s">
        <v>311</v>
      </c>
      <c r="B85" s="86">
        <f t="shared" ref="B85:G85" si="16">SUM(B86:B92)</f>
        <v>0</v>
      </c>
      <c r="C85" s="86">
        <f t="shared" si="16"/>
        <v>0</v>
      </c>
      <c r="D85" s="86">
        <f t="shared" si="16"/>
        <v>0</v>
      </c>
      <c r="E85" s="86">
        <f t="shared" si="16"/>
        <v>0</v>
      </c>
      <c r="F85" s="86">
        <f t="shared" si="16"/>
        <v>0</v>
      </c>
      <c r="G85" s="86">
        <f t="shared" si="16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7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7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7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7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7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7"/>
        <v>0</v>
      </c>
    </row>
    <row r="93" spans="1:7" x14ac:dyDescent="0.25">
      <c r="A93" s="87" t="s">
        <v>319</v>
      </c>
      <c r="B93" s="86">
        <f t="shared" ref="B93:G93" si="18">SUM(B94:B102)</f>
        <v>0</v>
      </c>
      <c r="C93" s="86">
        <f t="shared" si="18"/>
        <v>0</v>
      </c>
      <c r="D93" s="86">
        <f t="shared" si="18"/>
        <v>0</v>
      </c>
      <c r="E93" s="86">
        <f t="shared" si="18"/>
        <v>0</v>
      </c>
      <c r="F93" s="86">
        <f t="shared" si="18"/>
        <v>0</v>
      </c>
      <c r="G93" s="86">
        <f t="shared" si="18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9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9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9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9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9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9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9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9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0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0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0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0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0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0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0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0"/>
        <v>0</v>
      </c>
    </row>
    <row r="113" spans="1:7" x14ac:dyDescent="0.25">
      <c r="A113" s="87" t="s">
        <v>339</v>
      </c>
      <c r="B113" s="86">
        <f t="shared" ref="B113:G113" si="21">SUM(B114:B122)</f>
        <v>0</v>
      </c>
      <c r="C113" s="86">
        <f t="shared" si="21"/>
        <v>0</v>
      </c>
      <c r="D113" s="86">
        <f t="shared" si="21"/>
        <v>0</v>
      </c>
      <c r="E113" s="86">
        <f t="shared" si="21"/>
        <v>0</v>
      </c>
      <c r="F113" s="86">
        <f t="shared" si="21"/>
        <v>0</v>
      </c>
      <c r="G113" s="86">
        <f t="shared" si="21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2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2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2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2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2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2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2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2"/>
        <v>0</v>
      </c>
    </row>
    <row r="123" spans="1:7" x14ac:dyDescent="0.25">
      <c r="A123" s="87" t="s">
        <v>349</v>
      </c>
      <c r="B123" s="86">
        <f t="shared" ref="B123:G123" si="23">SUM(B124:B132)</f>
        <v>0</v>
      </c>
      <c r="C123" s="86">
        <f t="shared" si="23"/>
        <v>0</v>
      </c>
      <c r="D123" s="86">
        <f t="shared" si="23"/>
        <v>0</v>
      </c>
      <c r="E123" s="86">
        <f t="shared" si="23"/>
        <v>0</v>
      </c>
      <c r="F123" s="86">
        <f t="shared" si="23"/>
        <v>0</v>
      </c>
      <c r="G123" s="86">
        <f t="shared" si="23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4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4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4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4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4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4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4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4"/>
        <v>0</v>
      </c>
    </row>
    <row r="133" spans="1:7" x14ac:dyDescent="0.25">
      <c r="A133" s="87" t="s">
        <v>359</v>
      </c>
      <c r="B133" s="86">
        <f t="shared" ref="B133:G133" si="25">SUM(B134:B136)</f>
        <v>0</v>
      </c>
      <c r="C133" s="86">
        <f t="shared" si="25"/>
        <v>0</v>
      </c>
      <c r="D133" s="86">
        <f t="shared" si="25"/>
        <v>0</v>
      </c>
      <c r="E133" s="86">
        <f t="shared" si="25"/>
        <v>0</v>
      </c>
      <c r="F133" s="86">
        <f t="shared" si="25"/>
        <v>0</v>
      </c>
      <c r="G133" s="86">
        <f t="shared" si="25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6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6"/>
        <v>0</v>
      </c>
    </row>
    <row r="137" spans="1:7" x14ac:dyDescent="0.25">
      <c r="A137" s="87" t="s">
        <v>363</v>
      </c>
      <c r="B137" s="86">
        <f t="shared" ref="B137:G137" si="27">SUM(B138:B142,B144:B145)</f>
        <v>0</v>
      </c>
      <c r="C137" s="86">
        <f t="shared" si="27"/>
        <v>0</v>
      </c>
      <c r="D137" s="86">
        <f t="shared" si="27"/>
        <v>0</v>
      </c>
      <c r="E137" s="86">
        <f t="shared" si="27"/>
        <v>0</v>
      </c>
      <c r="F137" s="86">
        <f t="shared" si="27"/>
        <v>0</v>
      </c>
      <c r="G137" s="86">
        <f t="shared" si="27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8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8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8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8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8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8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8"/>
        <v>0</v>
      </c>
    </row>
    <row r="146" spans="1:7" x14ac:dyDescent="0.25">
      <c r="A146" s="87" t="s">
        <v>372</v>
      </c>
      <c r="B146" s="86">
        <f t="shared" ref="B146:G146" si="29">SUM(B147:B149)</f>
        <v>0</v>
      </c>
      <c r="C146" s="86">
        <f t="shared" si="29"/>
        <v>0</v>
      </c>
      <c r="D146" s="86">
        <f t="shared" si="29"/>
        <v>0</v>
      </c>
      <c r="E146" s="86">
        <f t="shared" si="29"/>
        <v>0</v>
      </c>
      <c r="F146" s="86">
        <f t="shared" si="29"/>
        <v>0</v>
      </c>
      <c r="G146" s="86">
        <f t="shared" si="29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0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0"/>
        <v>0</v>
      </c>
    </row>
    <row r="150" spans="1:7" x14ac:dyDescent="0.25">
      <c r="A150" s="87" t="s">
        <v>376</v>
      </c>
      <c r="B150" s="86">
        <f t="shared" ref="B150:G150" si="31">SUM(B151:B157)</f>
        <v>0</v>
      </c>
      <c r="C150" s="86">
        <f t="shared" si="31"/>
        <v>0</v>
      </c>
      <c r="D150" s="86">
        <f t="shared" si="31"/>
        <v>0</v>
      </c>
      <c r="E150" s="86">
        <f t="shared" si="31"/>
        <v>0</v>
      </c>
      <c r="F150" s="86">
        <f t="shared" si="31"/>
        <v>0</v>
      </c>
      <c r="G150" s="86">
        <f t="shared" si="31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2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2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2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2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2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2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33">B9+B84</f>
        <v>5552000</v>
      </c>
      <c r="C159" s="93">
        <f t="shared" si="33"/>
        <v>742195.6</v>
      </c>
      <c r="D159" s="93">
        <f t="shared" si="33"/>
        <v>6294195.5999999996</v>
      </c>
      <c r="E159" s="93">
        <f t="shared" si="33"/>
        <v>3591151.16</v>
      </c>
      <c r="F159" s="93">
        <f t="shared" si="33"/>
        <v>3590211.58</v>
      </c>
      <c r="G159" s="93">
        <f t="shared" si="33"/>
        <v>2703044.4400000004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9:G61 B58:F58 B63:G70 B62:F62 B71:F92 B94:F159 B93:C93 E93:F93 B17:G17" unlockedFormula="1"/>
    <ignoredError sqref="G18 G28 G38 G48 G58 G62 G71:G159" formula="1" unlockedFormula="1"/>
    <ignoredError sqref="D93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B1" zoomScale="78" zoomScaleNormal="70" workbookViewId="0">
      <selection activeCell="G10" sqref="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f>SUM(B10:B18)</f>
        <v>5551999.9999999991</v>
      </c>
      <c r="C9" s="31">
        <f>SUM(C10:C18)</f>
        <v>742195.6</v>
      </c>
      <c r="D9" s="31">
        <f>SUM(D10:D18)</f>
        <v>6294195.5999999987</v>
      </c>
      <c r="E9" s="31">
        <f>SUM(E10:E18)</f>
        <v>3591151.16</v>
      </c>
      <c r="F9" s="31">
        <f>SUM(F10:F18)</f>
        <v>3590211.58</v>
      </c>
      <c r="G9" s="31">
        <f>SUM(G10:G18)</f>
        <v>2703044.44</v>
      </c>
    </row>
    <row r="10" spans="1:7" x14ac:dyDescent="0.25">
      <c r="A10" s="209" t="s">
        <v>567</v>
      </c>
      <c r="B10" s="211">
        <v>2667484.8199999998</v>
      </c>
      <c r="C10" s="211">
        <v>742195.6</v>
      </c>
      <c r="D10" s="210">
        <v>3409680.42</v>
      </c>
      <c r="E10" s="211">
        <v>1818966.41</v>
      </c>
      <c r="F10" s="211">
        <v>1818958.54</v>
      </c>
      <c r="G10" s="210">
        <v>1590714.01</v>
      </c>
    </row>
    <row r="11" spans="1:7" x14ac:dyDescent="0.25">
      <c r="A11" s="209" t="s">
        <v>568</v>
      </c>
      <c r="B11" s="211">
        <v>575661.56999999995</v>
      </c>
      <c r="C11" s="211">
        <v>0</v>
      </c>
      <c r="D11" s="210">
        <v>575661.56999999995</v>
      </c>
      <c r="E11" s="211">
        <v>346588.74</v>
      </c>
      <c r="F11" s="211">
        <v>346004.77</v>
      </c>
      <c r="G11" s="210">
        <v>229072.82999999996</v>
      </c>
    </row>
    <row r="12" spans="1:7" x14ac:dyDescent="0.25">
      <c r="A12" s="209" t="s">
        <v>569</v>
      </c>
      <c r="B12" s="211">
        <v>534450.07999999996</v>
      </c>
      <c r="C12" s="211">
        <v>0</v>
      </c>
      <c r="D12" s="210">
        <v>534450.07999999996</v>
      </c>
      <c r="E12" s="211">
        <v>331744.65000000002</v>
      </c>
      <c r="F12" s="211">
        <v>331740.99</v>
      </c>
      <c r="G12" s="210">
        <v>202705.42999999993</v>
      </c>
    </row>
    <row r="13" spans="1:7" x14ac:dyDescent="0.25">
      <c r="A13" s="209" t="s">
        <v>570</v>
      </c>
      <c r="B13" s="211">
        <v>471143.6</v>
      </c>
      <c r="C13" s="211">
        <v>0</v>
      </c>
      <c r="D13" s="210">
        <v>471143.6</v>
      </c>
      <c r="E13" s="211">
        <v>303413.24</v>
      </c>
      <c r="F13" s="211">
        <v>303410.86</v>
      </c>
      <c r="G13" s="210">
        <v>167730.35999999999</v>
      </c>
    </row>
    <row r="14" spans="1:7" x14ac:dyDescent="0.25">
      <c r="A14" s="209" t="s">
        <v>571</v>
      </c>
      <c r="B14" s="211">
        <v>364727.84</v>
      </c>
      <c r="C14" s="211">
        <v>0</v>
      </c>
      <c r="D14" s="210">
        <v>364727.84</v>
      </c>
      <c r="E14" s="211">
        <v>221040.69</v>
      </c>
      <c r="F14" s="211">
        <v>221038.16</v>
      </c>
      <c r="G14" s="210">
        <v>143687.15000000002</v>
      </c>
    </row>
    <row r="15" spans="1:7" x14ac:dyDescent="0.25">
      <c r="A15" s="209" t="s">
        <v>572</v>
      </c>
      <c r="B15" s="211">
        <v>404761.45</v>
      </c>
      <c r="C15" s="211">
        <v>0</v>
      </c>
      <c r="D15" s="210">
        <v>404761.45</v>
      </c>
      <c r="E15" s="211">
        <v>236768.14</v>
      </c>
      <c r="F15" s="211">
        <v>236610.75</v>
      </c>
      <c r="G15" s="210">
        <v>167993.31</v>
      </c>
    </row>
    <row r="16" spans="1:7" x14ac:dyDescent="0.25">
      <c r="A16" s="209" t="s">
        <v>573</v>
      </c>
      <c r="B16" s="211">
        <v>131423.04000000001</v>
      </c>
      <c r="C16" s="211">
        <v>0</v>
      </c>
      <c r="D16" s="210">
        <v>131423.04000000001</v>
      </c>
      <c r="E16" s="211">
        <v>81041.83</v>
      </c>
      <c r="F16" s="211">
        <v>81040.899999999994</v>
      </c>
      <c r="G16" s="210">
        <v>50381.210000000006</v>
      </c>
    </row>
    <row r="17" spans="1:7" x14ac:dyDescent="0.25">
      <c r="A17" s="209" t="s">
        <v>574</v>
      </c>
      <c r="B17" s="211">
        <v>137501.51999999999</v>
      </c>
      <c r="C17" s="211">
        <v>0</v>
      </c>
      <c r="D17" s="210">
        <v>137501.51999999999</v>
      </c>
      <c r="E17" s="211">
        <v>84000.92</v>
      </c>
      <c r="F17" s="211">
        <v>83999.95</v>
      </c>
      <c r="G17" s="210">
        <v>53500.599999999991</v>
      </c>
    </row>
    <row r="18" spans="1:7" x14ac:dyDescent="0.25">
      <c r="A18" s="209" t="s">
        <v>575</v>
      </c>
      <c r="B18" s="211">
        <v>264846.08000000002</v>
      </c>
      <c r="C18" s="211">
        <v>0</v>
      </c>
      <c r="D18" s="210">
        <v>264846.08000000002</v>
      </c>
      <c r="E18" s="211">
        <v>167586.54</v>
      </c>
      <c r="F18" s="211">
        <v>167406.66</v>
      </c>
      <c r="G18" s="210">
        <v>97259.540000000008</v>
      </c>
    </row>
    <row r="19" spans="1:7" x14ac:dyDescent="0.25">
      <c r="A19" s="3" t="s">
        <v>397</v>
      </c>
      <c r="B19" s="4">
        <f>SUM(B20:B27)</f>
        <v>0</v>
      </c>
      <c r="C19" s="4">
        <f t="shared" ref="C19:G19" si="0">SUM(C20:C27)</f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5551999.9999999991</v>
      </c>
      <c r="C29" s="4">
        <f t="shared" ref="C29:G29" si="1">SUM(C19,C9)</f>
        <v>742195.6</v>
      </c>
      <c r="D29" s="4">
        <f t="shared" si="1"/>
        <v>6294195.5999999987</v>
      </c>
      <c r="E29" s="4">
        <f t="shared" si="1"/>
        <v>3591151.16</v>
      </c>
      <c r="F29" s="4">
        <f t="shared" si="1"/>
        <v>3590211.58</v>
      </c>
      <c r="G29" s="4">
        <f t="shared" si="1"/>
        <v>2703044.44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9:G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31" zoomScale="62" zoomScaleNormal="94" workbookViewId="0">
      <selection activeCell="B20" sqref="B20:G2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Septiembre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f>SUM(B10,B19,B27,B37)</f>
        <v>5552000</v>
      </c>
      <c r="C9" s="31">
        <f t="shared" ref="C9:G9" si="0">SUM(C10,C19,C27,C37)</f>
        <v>742195.6</v>
      </c>
      <c r="D9" s="31">
        <f t="shared" si="0"/>
        <v>6294195.5999999996</v>
      </c>
      <c r="E9" s="31">
        <f t="shared" si="0"/>
        <v>3591151.16</v>
      </c>
      <c r="F9" s="31">
        <f t="shared" si="0"/>
        <v>3590211.58</v>
      </c>
      <c r="G9" s="31">
        <f t="shared" si="0"/>
        <v>2703044.4400000004</v>
      </c>
    </row>
    <row r="10" spans="1:7" ht="15" customHeight="1" x14ac:dyDescent="0.25">
      <c r="A10" s="60" t="s">
        <v>404</v>
      </c>
      <c r="B10" s="49">
        <f>SUM(B11:B18)</f>
        <v>2555484.8199999998</v>
      </c>
      <c r="C10" s="49">
        <f t="shared" ref="C10:G10" si="1">SUM(C11:C18)</f>
        <v>651195.6</v>
      </c>
      <c r="D10" s="49">
        <f t="shared" si="1"/>
        <v>3206680.42</v>
      </c>
      <c r="E10" s="49">
        <f t="shared" si="1"/>
        <v>1679832.91</v>
      </c>
      <c r="F10" s="49">
        <f t="shared" si="1"/>
        <v>1679825.04</v>
      </c>
      <c r="G10" s="49">
        <f t="shared" si="1"/>
        <v>1526847.51</v>
      </c>
    </row>
    <row r="11" spans="1:7" x14ac:dyDescent="0.25">
      <c r="A11" s="80" t="s">
        <v>405</v>
      </c>
      <c r="B11" s="212">
        <v>0</v>
      </c>
      <c r="C11" s="212">
        <v>0</v>
      </c>
      <c r="D11" s="212">
        <v>0</v>
      </c>
      <c r="E11" s="212">
        <v>0</v>
      </c>
      <c r="F11" s="212">
        <v>0</v>
      </c>
      <c r="G11" s="212">
        <v>0</v>
      </c>
    </row>
    <row r="12" spans="1:7" x14ac:dyDescent="0.25">
      <c r="A12" s="80" t="s">
        <v>406</v>
      </c>
      <c r="B12" s="212">
        <v>0</v>
      </c>
      <c r="C12" s="212">
        <v>0</v>
      </c>
      <c r="D12" s="212">
        <v>0</v>
      </c>
      <c r="E12" s="212">
        <v>0</v>
      </c>
      <c r="F12" s="212">
        <v>0</v>
      </c>
      <c r="G12" s="212">
        <v>0</v>
      </c>
    </row>
    <row r="13" spans="1:7" x14ac:dyDescent="0.25">
      <c r="A13" s="80" t="s">
        <v>407</v>
      </c>
      <c r="B13" s="212"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</row>
    <row r="14" spans="1:7" x14ac:dyDescent="0.25">
      <c r="A14" s="80" t="s">
        <v>408</v>
      </c>
      <c r="B14" s="212"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</row>
    <row r="15" spans="1:7" x14ac:dyDescent="0.25">
      <c r="A15" s="80" t="s">
        <v>409</v>
      </c>
      <c r="B15" s="213">
        <v>2555484.8199999998</v>
      </c>
      <c r="C15" s="213">
        <v>651195.6</v>
      </c>
      <c r="D15" s="212">
        <v>3206680.42</v>
      </c>
      <c r="E15" s="213">
        <v>1679832.91</v>
      </c>
      <c r="F15" s="213">
        <v>1679825.04</v>
      </c>
      <c r="G15" s="212">
        <v>1526847.51</v>
      </c>
    </row>
    <row r="16" spans="1:7" x14ac:dyDescent="0.25">
      <c r="A16" s="80" t="s">
        <v>410</v>
      </c>
      <c r="B16" s="212"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</row>
    <row r="17" spans="1:7" x14ac:dyDescent="0.25">
      <c r="A17" s="80" t="s">
        <v>411</v>
      </c>
      <c r="B17" s="212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</row>
    <row r="18" spans="1:7" x14ac:dyDescent="0.25">
      <c r="A18" s="80" t="s">
        <v>412</v>
      </c>
      <c r="B18" s="212">
        <v>0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</row>
    <row r="19" spans="1:7" x14ac:dyDescent="0.25">
      <c r="A19" s="60" t="s">
        <v>413</v>
      </c>
      <c r="B19" s="49">
        <f>SUM(B20:B26)</f>
        <v>2996515.18</v>
      </c>
      <c r="C19" s="49">
        <f t="shared" ref="C19:G19" si="2">SUM(C20:C26)</f>
        <v>91000</v>
      </c>
      <c r="D19" s="49">
        <f t="shared" si="2"/>
        <v>3087515.18</v>
      </c>
      <c r="E19" s="49">
        <f t="shared" si="2"/>
        <v>1911318.25</v>
      </c>
      <c r="F19" s="49">
        <f t="shared" si="2"/>
        <v>1910386.54</v>
      </c>
      <c r="G19" s="49">
        <f t="shared" si="2"/>
        <v>1176196.9300000002</v>
      </c>
    </row>
    <row r="20" spans="1:7" x14ac:dyDescent="0.25">
      <c r="A20" s="80" t="s">
        <v>414</v>
      </c>
      <c r="B20" s="214">
        <v>0</v>
      </c>
      <c r="C20" s="214">
        <v>0</v>
      </c>
      <c r="D20" s="214">
        <v>0</v>
      </c>
      <c r="E20" s="214">
        <v>0</v>
      </c>
      <c r="F20" s="214">
        <v>0</v>
      </c>
      <c r="G20" s="214">
        <v>0</v>
      </c>
    </row>
    <row r="21" spans="1:7" x14ac:dyDescent="0.25">
      <c r="A21" s="80" t="s">
        <v>415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0</v>
      </c>
    </row>
    <row r="22" spans="1:7" x14ac:dyDescent="0.25">
      <c r="A22" s="80" t="s">
        <v>416</v>
      </c>
      <c r="B22" s="215">
        <v>404761.45</v>
      </c>
      <c r="C22" s="215">
        <v>0</v>
      </c>
      <c r="D22" s="214">
        <v>404761.45</v>
      </c>
      <c r="E22" s="215">
        <v>236768.14</v>
      </c>
      <c r="F22" s="215">
        <v>236610.75</v>
      </c>
      <c r="G22" s="214">
        <v>167993.31</v>
      </c>
    </row>
    <row r="23" spans="1:7" x14ac:dyDescent="0.25">
      <c r="A23" s="80" t="s">
        <v>417</v>
      </c>
      <c r="B23" s="214">
        <v>0</v>
      </c>
      <c r="C23" s="214">
        <v>0</v>
      </c>
      <c r="D23" s="214">
        <v>0</v>
      </c>
      <c r="E23" s="214">
        <v>0</v>
      </c>
      <c r="F23" s="214">
        <v>0</v>
      </c>
      <c r="G23" s="214">
        <v>0</v>
      </c>
    </row>
    <row r="24" spans="1:7" x14ac:dyDescent="0.25">
      <c r="A24" s="80" t="s">
        <v>418</v>
      </c>
      <c r="B24" s="215">
        <v>602566.64</v>
      </c>
      <c r="C24" s="215">
        <v>46000</v>
      </c>
      <c r="D24" s="214">
        <v>648566.64</v>
      </c>
      <c r="E24" s="215">
        <v>430455.07</v>
      </c>
      <c r="F24" s="215">
        <v>430451.76</v>
      </c>
      <c r="G24" s="214">
        <v>218111.57</v>
      </c>
    </row>
    <row r="25" spans="1:7" x14ac:dyDescent="0.25">
      <c r="A25" s="80" t="s">
        <v>419</v>
      </c>
      <c r="B25" s="215">
        <v>1989187.09</v>
      </c>
      <c r="C25" s="215">
        <v>45000</v>
      </c>
      <c r="D25" s="214">
        <v>2034187.09</v>
      </c>
      <c r="E25" s="215">
        <v>1244095.04</v>
      </c>
      <c r="F25" s="215">
        <v>1243324.03</v>
      </c>
      <c r="G25" s="214">
        <v>790092.05</v>
      </c>
    </row>
    <row r="26" spans="1:7" x14ac:dyDescent="0.25">
      <c r="A26" s="80" t="s">
        <v>420</v>
      </c>
      <c r="B26" s="214">
        <v>0</v>
      </c>
      <c r="C26" s="214">
        <v>0</v>
      </c>
      <c r="D26" s="214">
        <v>0</v>
      </c>
      <c r="E26" s="214">
        <v>0</v>
      </c>
      <c r="F26" s="214">
        <v>0</v>
      </c>
      <c r="G26" s="214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5552000</v>
      </c>
      <c r="C77" s="4">
        <f t="shared" ref="C77:G77" si="10">C43+C9</f>
        <v>742195.6</v>
      </c>
      <c r="D77" s="4">
        <f t="shared" si="10"/>
        <v>6294195.5999999996</v>
      </c>
      <c r="E77" s="4">
        <f t="shared" si="10"/>
        <v>3591151.16</v>
      </c>
      <c r="F77" s="4">
        <f t="shared" si="10"/>
        <v>3590211.58</v>
      </c>
      <c r="G77" s="4">
        <f t="shared" si="10"/>
        <v>2703044.4400000004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7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Formato 1</vt:lpstr>
      <vt:lpstr>Formato 2</vt:lpstr>
      <vt:lpstr>Formato 3</vt:lpstr>
      <vt:lpstr>Hoja1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Lenovo</cp:lastModifiedBy>
  <cp:revision/>
  <dcterms:created xsi:type="dcterms:W3CDTF">2023-03-16T22:14:51Z</dcterms:created>
  <dcterms:modified xsi:type="dcterms:W3CDTF">2023-10-27T22:25:17Z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