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CUENTA PUB 2023\4TO TRIM 2023\"/>
    </mc:Choice>
  </mc:AlternateContent>
  <bookViews>
    <workbookView xWindow="-120" yWindow="-120" windowWidth="29040" windowHeight="15720" firstSheet="5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F9" i="8"/>
  <c r="E9" i="8"/>
  <c r="D9" i="8"/>
  <c r="C9" i="8"/>
  <c r="B9" i="8"/>
  <c r="A4" i="3"/>
  <c r="E68" i="2"/>
  <c r="F68" i="2"/>
  <c r="E63" i="2"/>
  <c r="F63" i="2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79" i="2"/>
  <c r="E79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C9" i="9" l="1"/>
  <c r="E29" i="8"/>
  <c r="C9" i="7"/>
  <c r="E81" i="2"/>
  <c r="F47" i="2"/>
  <c r="F59" i="2" s="1"/>
  <c r="F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9" i="7" l="1"/>
  <c r="C15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s="1"/>
  <c r="C47" i="2" l="1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<sst xmlns="http://schemas.openxmlformats.org/spreadsheetml/2006/main" count="820" uniqueCount="576">
  <si>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</si>
  <si>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</si>
  <si>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</si>
  <si>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</si>
  <si>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</si>
  <si>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</si>
  <si>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</si>
  <si>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</si>
  <si>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</si>
  <si>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</si>
  <si>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</si>
  <si>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</si>
  <si>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</si>
  <si>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</si>
  <si>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</si>
  <si>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</si>
  <si>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</si>
  <si>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</si>
  <si>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</si>
  <si>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</si>
  <si>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</si>
  <si>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</si>
  <si>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</si>
  <si>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</si>
  <si>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</si>
  <si>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</si>
  <si>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</si>
  <si>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</si>
  <si>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</si>
  <si>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</si>
  <si>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</si>
  <si>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</si>
  <si>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</si>
  <si>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</si>
  <si>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</si>
  <si>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</si>
  <si>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</si>
  <si>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</si>
  <si>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</si>
  <si>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</si>
  <si>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</si>
  <si>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</si>
  <si>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</si>
  <si>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</si>
  <si>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</si>
  <si>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</si>
  <si>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</si>
  <si>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</si>
  <si>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</si>
  <si>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</si>
  <si>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</si>
  <si>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</si>
  <si>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</si>
  <si>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</si>
  <si>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</si>
  <si>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</si>
  <si>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</si>
  <si>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</si>
  <si>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</si>
  <si>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</si>
  <si>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</si>
  <si>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</si>
  <si>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</si>
  <si>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</si>
  <si>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</si>
  <si>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</si>
  <si>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</si>
  <si>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</si>
  <si>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</si>
  <si>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</si>
  <si>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</si>
  <si>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</si>
  <si>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</si>
  <si>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</si>
  <si>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</si>
  <si>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</si>
  <si>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</si>
  <si>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</si>
  <si>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</si>
  <si>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</si>
  <si>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</si>
  <si>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</si>
  <si>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</si>
  <si>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</si>
  <si>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</si>
  <si>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</si>
  <si>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</si>
  <si>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</si>
  <si>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</si>
  <si>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</si>
  <si>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</si>
  <si>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</si>
  <si>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</si>
  <si>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</si>
  <si>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</si>
  <si>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</si>
  <si>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</si>
  <si>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</si>
  <si>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</si>
  <si>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</si>
  <si>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</si>
  <si>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</si>
  <si>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</si>
  <si>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</si>
  <si>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</si>
  <si>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</si>
  <si>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</si>
  <si>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</si>
  <si>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</si>
  <si>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</si>
  <si>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</si>
  <si>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</si>
  <si>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</si>
  <si>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</si>
  <si>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</si>
  <si>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</si>
  <si>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</si>
  <si>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</si>
  <si>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</si>
  <si>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</si>
  <si>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</si>
  <si>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</si>
  <si>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</si>
  <si>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</si>
  <si>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</si>
  <si>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</si>
  <si>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</si>
  <si>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</si>
  <si>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</si>
  <si>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</si>
  <si>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</si>
  <si>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</si>
  <si>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</si>
  <si>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</si>
  <si>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</si>
  <si>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</si>
  <si>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</si>
  <si>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</si>
  <si>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</si>
  <si>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</si>
  <si>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</si>
  <si>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</si>
  <si>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</si>
  <si>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</si>
  <si>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</si>
  <si>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</si>
  <si>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</si>
  <si>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</si>
  <si>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</si>
  <si>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</si>
  <si>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</si>
  <si>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</si>
  <si>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</si>
  <si>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</si>
  <si>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</si>
  <si>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</si>
  <si>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</si>
  <si>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</si>
  <si>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</si>
  <si>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</si>
  <si>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</si>
  <si>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</si>
  <si>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</si>
  <si>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</si>
  <si>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</si>
  <si>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</si>
  <si>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</si>
  <si>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</si>
  <si>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</si>
  <si>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</si>
  <si>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</si>
  <si>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</si>
  <si>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</si>
  <si>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</si>
  <si>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</si>
  <si>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</si>
  <si>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</si>
  <si>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</si>
  <si>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</si>
  <si>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</si>
  <si>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</si>
  <si>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</si>
  <si>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</si>
  <si>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</si>
  <si>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</si>
  <si>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</si>
  <si>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</si>
  <si>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</si>
  <si>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</si>
  <si>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</si>
  <si>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</si>
  <si>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</si>
  <si>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</si>
  <si>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</si>
  <si>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</si>
  <si>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</si>
  <si>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</si>
  <si>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</si>
  <si>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</si>
  <si>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</si>
  <si>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</si>
  <si>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</si>
  <si>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</si>
  <si>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</si>
  <si>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</si>
  <si>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</si>
  <si>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</si>
  <si>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</si>
  <si>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</si>
  <si>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</si>
  <si>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</si>
  <si>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</si>
  <si>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</si>
  <si>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</si>
  <si>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</si>
  <si>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</si>
  <si>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</si>
  <si>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</si>
  <si>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</si>
  <si>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</si>
  <si>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</si>
  <si>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</si>
  <si>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</si>
  <si>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</si>
  <si>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</si>
  <si>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</si>
  <si>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</si>
  <si>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</si>
  <si>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</si>
  <si>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</si>
  <si>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</si>
  <si>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</si>
  <si>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</si>
  <si>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</si>
  <si>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</si>
  <si>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</si>
  <si>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</si>
  <si>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</si>
  <si>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</si>
  <si>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</si>
  <si>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</si>
  <si>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</si>
  <si>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</si>
  <si>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</si>
  <si>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</si>
  <si>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</si>
  <si>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</si>
  <si>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</si>
  <si>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</si>
  <si>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</si>
  <si>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</si>
  <si>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</si>
  <si>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</si>
  <si>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</si>
  <si>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</si>
  <si>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</si>
  <si>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</si>
  <si>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</si>
  <si>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</si>
  <si>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</si>
  <si>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</si>
  <si>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</si>
  <si>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</si>
  <si>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</si>
  <si>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</si>
  <si>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</si>
  <si>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</si>
  <si>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</si>
  <si>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</si>
  <si>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</si>
  <si>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</si>
  <si>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</si>
  <si>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</si>
  <si>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</si>
  <si>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</si>
  <si>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</si>
  <si>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</si>
  <si>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</si>
  <si>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</si>
  <si>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</si>
  <si>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</si>
  <si>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</si>
  <si>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</si>
  <si>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</si>
  <si>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</si>
  <si>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</si>
  <si>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</si>
  <si>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</si>
  <si>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</si>
  <si>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</si>
  <si>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</si>
  <si>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</si>
  <si>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</si>
  <si>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</si>
  <si>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</si>
  <si>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</si>
  <si>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</si>
  <si>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</si>
  <si>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</si>
  <si>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</si>
  <si>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</si>
  <si>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</si>
  <si>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</si>
  <si>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</si>
  <si>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</si>
  <si>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</si>
  <si>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</si>
  <si>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</si>
  <si>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</si>
  <si>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</si>
  <si>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</si>
  <si>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</si>
  <si>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</si>
  <si>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</si>
  <si>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</si>
  <si>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</si>
  <si>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</si>
  <si>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</si>
  <si>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</si>
  <si>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</si>
  <si>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</si>
  <si>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</si>
  <si>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</si>
  <si>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</si>
  <si>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</si>
  <si>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</si>
  <si>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</si>
  <si>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</si>
  <si>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</si>
  <si>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</si>
  <si>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</si>
  <si>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</si>
  <si>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</si>
  <si>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</si>
  <si>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</si>
  <si>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</si>
  <si>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</si>
  <si>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</si>
  <si>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</si>
  <si>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</si>
  <si>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</si>
  <si>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</si>
  <si>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</si>
  <si>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</si>
  <si>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</si>
  <si>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</si>
  <si>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</si>
  <si>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</si>
  <si>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</si>
  <si>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</si>
  <si>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</si>
  <si>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</si>
  <si>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</si>
  <si>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</si>
  <si>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</si>
  <si>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</si>
  <si>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</si>
  <si>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</si>
  <si>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</si>
  <si>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</si>
  <si>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</si>
  <si>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</si>
  <si>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</si>
  <si>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</si>
  <si>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</si>
  <si>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</si>
  <si>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</si>
  <si>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</si>
  <si>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</si>
  <si>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</si>
  <si>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</si>
  <si>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</si>
  <si>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</si>
  <si>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</si>
  <si>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</si>
  <si>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</si>
  <si>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</si>
  <si>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</si>
  <si>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</si>
  <si>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</si>
  <si>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</si>
  <si>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</si>
  <si>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</si>
  <si>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</si>
  <si>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</si>
  <si>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</si>
  <si>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</si>
  <si>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</si>
  <si>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</si>
  <si>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</si>
  <si>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</si>
  <si>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</si>
  <si>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</si>
  <si>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</si>
  <si>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</si>
  <si>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</si>
  <si>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</si>
  <si>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</si>
  <si>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</si>
  <si>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</si>
  <si>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</si>
  <si>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</si>
  <si>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</si>
  <si>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</si>
  <si>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</si>
  <si>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</si>
  <si>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</si>
  <si>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</si>
  <si>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</si>
  <si>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</si>
  <si>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</si>
  <si>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</si>
  <si>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</si>
  <si>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</si>
  <si>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</si>
  <si>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</si>
  <si>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</si>
  <si>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</si>
  <si>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</si>
  <si>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</si>
  <si>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</si>
  <si>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</si>
  <si>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</si>
  <si>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</si>
  <si>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</si>
  <si>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</si>
  <si>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</si>
  <si>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</si>
  <si>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</si>
  <si>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</si>
  <si>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</si>
  <si>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</si>
  <si>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</si>
  <si>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</si>
  <si>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</si>
  <si>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</si>
  <si>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</si>
  <si>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</si>
  <si>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</si>
  <si>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</si>
  <si>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</si>
  <si>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</si>
  <si>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</si>
  <si>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</si>
  <si>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</si>
  <si>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</si>
  <si>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</si>
  <si>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</si>
  <si>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</si>
  <si>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</si>
  <si>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</si>
  <si>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</si>
  <si>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</si>
  <si>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</si>
  <si>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</si>
  <si>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</si>
  <si>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</si>
  <si>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</si>
  <si>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</si>
  <si>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</si>
  <si>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</si>
  <si>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</si>
  <si>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</si>
  <si>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</si>
  <si>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</si>
  <si>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</si>
  <si>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</si>
  <si>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</si>
  <si>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</si>
  <si>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</si>
  <si>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</si>
  <si>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</si>
  <si>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</si>
  <si>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</si>
  <si>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</si>
  <si>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</si>
  <si>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</si>
  <si>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</si>
  <si>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</si>
  <si>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</si>
  <si>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</si>
  <si>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</si>
  <si>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</si>
  <si>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</si>
  <si>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</si>
  <si>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</si>
  <si>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</si>
  <si>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</si>
  <si>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</si>
  <si>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</si>
  <si>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</si>
  <si>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</si>
  <si>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</si>
  <si>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</si>
  <si>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</si>
  <si>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</si>
  <si>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</si>
  <si>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</si>
  <si>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</si>
  <si>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</si>
  <si>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</si>
  <si>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</si>
  <si>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</si>
  <si>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</si>
  <si>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</si>
  <si>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</si>
  <si>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</si>
  <si>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</si>
  <si>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</si>
  <si>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</si>
  <si>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</si>
  <si>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</si>
  <si>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</si>
  <si>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</si>
  <si>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</si>
  <si>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</si>
  <si>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</si>
  <si>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</si>
  <si>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</si>
  <si>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</si>
  <si>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</si>
  <si>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</si>
  <si>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</si>
  <si>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</si>
  <si>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</si>
  <si>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</si>
  <si>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</si>
  <si>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</si>
  <si>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</si>
  <si>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</si>
  <si>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</si>
  <si>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</si>
  <si>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</si>
  <si>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</si>
  <si>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</si>
  <si>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</si>
  <si>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</si>
  <si>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</si>
  <si>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</si>
  <si>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</si>
  <si>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</si>
  <si>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</si>
  <si>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</si>
  <si>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</si>
  <si>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</si>
  <si>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</si>
  <si>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</si>
  <si>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</si>
  <si>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</si>
  <si>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</si>
  <si>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</si>
  <si>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</si>
  <si>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</si>
  <si>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</si>
  <si>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</si>
  <si>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</si>
  <si>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</si>
  <si>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</si>
  <si>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</si>
  <si>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</si>
  <si>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</si>
  <si>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</si>
  <si>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</si>
  <si>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</si>
  <si>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Municipal para el Desarrollo Integral de la Familia de Santa Catarina, Guanajuato</t>
  </si>
  <si>
    <t>al 31 de Diciembre de 2022 y al 31 de Diciembre de 2023</t>
  </si>
  <si>
    <t>Al 31 de Diciembre de 2022 y al 31 de Diciembre de 2023</t>
  </si>
  <si>
    <t>31120M34D010100 DESPACHO DE LA DIRECCION GENERAL</t>
  </si>
  <si>
    <t>31120M34D010200 AREA PROCURADURIA</t>
  </si>
  <si>
    <t>31120M34D010300 AREA ADULTO MAYOR</t>
  </si>
  <si>
    <t>31120M34D010400 AREA DIF-SEG</t>
  </si>
  <si>
    <t>31120M34D010500 AREA ALIMENTARIA</t>
  </si>
  <si>
    <t>31120M34D010600 AREA REHABILITACION</t>
  </si>
  <si>
    <t>31120M34D010700 AREA DANNA</t>
  </si>
  <si>
    <t>31120M34D010800 COORDINACION MUJER</t>
  </si>
  <si>
    <t>31120M34D010900 AREA RED 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</si>
</sst>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8" formatCode="_-* #,##0.00_-;\-* #,##0.00_-;_-* &quot;-&quot;??_-;_-@_-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68" fontId="1" fillId="0" borderId="0" applyFont="0" applyFill="0" applyBorder="0" applyAlignment="0" applyProtection="0"/>
    <xf numFmtId="0" fontId="19" fillId="0" borderId="0"/>
    <xf numFmtId="0" fontId="20" fillId="0" borderId="0"/>
  </cellStyleXfs>
  <cellXfs count="21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horizontal="center" vertical="center"/>
    </xf>
    <xf numFmtId="4" fontId="0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1" fillId="0" borderId="14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horizontal="right" vertical="center"/>
      <protection locked="0"/>
    </xf>
    <xf numFmtId="169" fontId="1" fillId="0" borderId="8" xfId="4" applyNumberFormat="1" applyFont="1" applyFill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B16" zoomScale="70" zoomScaleNormal="70" workbookViewId="0">
      <selection activeCell="E69" sqref="E69:F73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78" t="s">
        <v>564</v>
      </c>
      <c r="B2" s="179"/>
      <c r="C2" s="179"/>
      <c r="D2" s="179"/>
      <c r="E2" s="179"/>
      <c r="F2" s="180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81" t="s">
        <v>565</v>
      </c>
      <c r="B4" s="182"/>
      <c r="C4" s="182"/>
      <c r="D4" s="182"/>
      <c r="E4" s="182"/>
      <c r="F4" s="183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1559781.5</v>
      </c>
      <c r="C9" s="49">
        <f>SUM(C10:C16)</f>
        <v>1018307.52</v>
      </c>
      <c r="D9" s="48" t="s">
        <v>12</v>
      </c>
      <c r="E9" s="49">
        <f>SUM(E10:E18)</f>
        <v>1008451.9199999999</v>
      </c>
      <c r="F9" s="49">
        <f>SUM(F10:F18)</f>
        <v>711477.13</v>
      </c>
    </row>
    <row r="10" spans="1:6" x14ac:dyDescent="0.25">
      <c r="A10" s="50" t="s">
        <v>13</v>
      </c>
      <c r="B10" s="184">
        <v>0</v>
      </c>
      <c r="C10" s="184">
        <v>0</v>
      </c>
      <c r="D10" s="50" t="s">
        <v>14</v>
      </c>
      <c r="E10" s="187">
        <v>959823.71</v>
      </c>
      <c r="F10" s="187">
        <v>667800.19999999995</v>
      </c>
    </row>
    <row r="11" spans="1:6" x14ac:dyDescent="0.25">
      <c r="A11" s="50" t="s">
        <v>15</v>
      </c>
      <c r="B11" s="184">
        <v>1559781.5</v>
      </c>
      <c r="C11" s="184">
        <v>1018307.52</v>
      </c>
      <c r="D11" s="50" t="s">
        <v>16</v>
      </c>
      <c r="E11" s="187">
        <v>12085</v>
      </c>
      <c r="F11" s="187">
        <v>9013</v>
      </c>
    </row>
    <row r="12" spans="1:6" x14ac:dyDescent="0.25">
      <c r="A12" s="50" t="s">
        <v>17</v>
      </c>
      <c r="B12" s="184">
        <v>0</v>
      </c>
      <c r="C12" s="184">
        <v>0</v>
      </c>
      <c r="D12" s="50" t="s">
        <v>18</v>
      </c>
      <c r="E12" s="187">
        <v>0</v>
      </c>
      <c r="F12" s="187">
        <v>0</v>
      </c>
    </row>
    <row r="13" spans="1:6" x14ac:dyDescent="0.25">
      <c r="A13" s="50" t="s">
        <v>19</v>
      </c>
      <c r="B13" s="184">
        <v>0</v>
      </c>
      <c r="C13" s="184">
        <v>0</v>
      </c>
      <c r="D13" s="50" t="s">
        <v>20</v>
      </c>
      <c r="E13" s="187">
        <v>0</v>
      </c>
      <c r="F13" s="187">
        <v>0</v>
      </c>
    </row>
    <row r="14" spans="1:6" x14ac:dyDescent="0.25">
      <c r="A14" s="50" t="s">
        <v>21</v>
      </c>
      <c r="B14" s="184">
        <v>0</v>
      </c>
      <c r="C14" s="184">
        <v>0</v>
      </c>
      <c r="D14" s="50" t="s">
        <v>22</v>
      </c>
      <c r="E14" s="187">
        <v>0</v>
      </c>
      <c r="F14" s="187">
        <v>0</v>
      </c>
    </row>
    <row r="15" spans="1:6" x14ac:dyDescent="0.25">
      <c r="A15" s="50" t="s">
        <v>23</v>
      </c>
      <c r="B15" s="184">
        <v>0</v>
      </c>
      <c r="C15" s="184">
        <v>0</v>
      </c>
      <c r="D15" s="50" t="s">
        <v>24</v>
      </c>
      <c r="E15" s="187">
        <v>0</v>
      </c>
      <c r="F15" s="187">
        <v>0</v>
      </c>
    </row>
    <row r="16" spans="1:6" x14ac:dyDescent="0.25">
      <c r="A16" s="50" t="s">
        <v>25</v>
      </c>
      <c r="B16" s="184">
        <v>0</v>
      </c>
      <c r="C16" s="184">
        <v>0</v>
      </c>
      <c r="D16" s="50" t="s">
        <v>26</v>
      </c>
      <c r="E16" s="187">
        <v>33543.21</v>
      </c>
      <c r="F16" s="187">
        <v>38357.56</v>
      </c>
    </row>
    <row r="17" spans="1:6" x14ac:dyDescent="0.25">
      <c r="A17" s="48" t="s">
        <v>27</v>
      </c>
      <c r="B17" s="49">
        <f>SUM(B18:B24)</f>
        <v>237567.96000000002</v>
      </c>
      <c r="C17" s="49">
        <f>SUM(C18:C24)</f>
        <v>235747.76</v>
      </c>
      <c r="D17" s="50" t="s">
        <v>28</v>
      </c>
      <c r="E17" s="187">
        <v>0</v>
      </c>
      <c r="F17" s="187">
        <v>0</v>
      </c>
    </row>
    <row r="18" spans="1:6" x14ac:dyDescent="0.25">
      <c r="A18" s="50" t="s">
        <v>29</v>
      </c>
      <c r="B18" s="185">
        <v>0</v>
      </c>
      <c r="C18" s="185">
        <v>0</v>
      </c>
      <c r="D18" s="50" t="s">
        <v>30</v>
      </c>
      <c r="E18" s="187">
        <v>3000</v>
      </c>
      <c r="F18" s="187">
        <v>-3693.63</v>
      </c>
    </row>
    <row r="19" spans="1:6" x14ac:dyDescent="0.25">
      <c r="A19" s="50" t="s">
        <v>31</v>
      </c>
      <c r="B19" s="185">
        <v>226505.92</v>
      </c>
      <c r="C19" s="185">
        <v>226505.92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185">
        <v>8135.76</v>
      </c>
      <c r="C20" s="185">
        <v>7241.84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185">
        <v>0</v>
      </c>
      <c r="C21" s="185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185">
        <v>926.28</v>
      </c>
      <c r="C22" s="185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185">
        <v>0</v>
      </c>
      <c r="C23" s="185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185">
        <v>2000</v>
      </c>
      <c r="C24" s="185">
        <v>2000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1797349.46</v>
      </c>
      <c r="C47" s="4">
        <f>C9+C17+C25+C31+C37+C38+C41</f>
        <v>1254055.28</v>
      </c>
      <c r="D47" s="2" t="s">
        <v>86</v>
      </c>
      <c r="E47" s="4">
        <f>E9+E19+E23+E26+E27+E31+E38+E42</f>
        <v>1008451.9199999999</v>
      </c>
      <c r="F47" s="4">
        <f>F9+F19+F23+F26+F27+F31+F38+F42</f>
        <v>711477.13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186">
        <v>0</v>
      </c>
      <c r="C50" s="186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186">
        <v>0</v>
      </c>
      <c r="C51" s="186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186">
        <v>0</v>
      </c>
      <c r="C52" s="186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186">
        <v>969946.3</v>
      </c>
      <c r="C53" s="186">
        <v>938279.3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186">
        <v>24408.1</v>
      </c>
      <c r="C54" s="186">
        <v>13113.14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186">
        <v>-840964.08</v>
      </c>
      <c r="C55" s="186">
        <v>-774887.38</v>
      </c>
      <c r="D55" s="52" t="s">
        <v>100</v>
      </c>
      <c r="E55" s="188">
        <v>230853.7</v>
      </c>
      <c r="F55" s="188">
        <v>230853.7</v>
      </c>
    </row>
    <row r="56" spans="1:6" x14ac:dyDescent="0.25">
      <c r="A56" s="48" t="s">
        <v>101</v>
      </c>
      <c r="B56" s="186">
        <v>0</v>
      </c>
      <c r="C56" s="186">
        <v>0</v>
      </c>
      <c r="D56" s="47"/>
      <c r="E56" s="51"/>
      <c r="F56" s="51"/>
    </row>
    <row r="57" spans="1:6" x14ac:dyDescent="0.25">
      <c r="A57" s="48" t="s">
        <v>102</v>
      </c>
      <c r="B57" s="186">
        <v>0</v>
      </c>
      <c r="C57" s="186">
        <v>0</v>
      </c>
      <c r="D57" s="2" t="s">
        <v>103</v>
      </c>
      <c r="E57" s="4">
        <f>SUM(E50:E55)</f>
        <v>230853.7</v>
      </c>
      <c r="F57" s="4">
        <f>SUM(F50:F55)</f>
        <v>230853.7</v>
      </c>
    </row>
    <row r="58" spans="1:6" x14ac:dyDescent="0.25">
      <c r="A58" s="48" t="s">
        <v>104</v>
      </c>
      <c r="B58" s="186">
        <v>0</v>
      </c>
      <c r="C58" s="186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1239305.6199999999</v>
      </c>
      <c r="F59" s="4">
        <f>F47+F57</f>
        <v>942330.83000000007</v>
      </c>
    </row>
    <row r="60" spans="1:6" x14ac:dyDescent="0.25">
      <c r="A60" s="3" t="s">
        <v>106</v>
      </c>
      <c r="B60" s="4">
        <f>SUM(B50:B58)</f>
        <v>153390.32000000007</v>
      </c>
      <c r="C60" s="4">
        <f>SUM(C50:C58)</f>
        <v>176505.06000000006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1950739.78</v>
      </c>
      <c r="C62" s="4">
        <f>SUM(C47+C60)</f>
        <v>1430560.34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6790505.1500000004</v>
      </c>
      <c r="F68" s="49">
        <f>SUM(F69:F73)</f>
        <v>3644448.54</v>
      </c>
    </row>
    <row r="69" spans="1:6" x14ac:dyDescent="0.25">
      <c r="A69" s="55"/>
      <c r="B69" s="47"/>
      <c r="C69" s="47"/>
      <c r="D69" s="48" t="s">
        <v>114</v>
      </c>
      <c r="E69" s="189">
        <v>42736.69</v>
      </c>
      <c r="F69" s="189">
        <v>169688.87</v>
      </c>
    </row>
    <row r="70" spans="1:6" x14ac:dyDescent="0.25">
      <c r="A70" s="55"/>
      <c r="B70" s="47"/>
      <c r="C70" s="47"/>
      <c r="D70" s="48" t="s">
        <v>115</v>
      </c>
      <c r="E70" s="189">
        <v>6747768.46</v>
      </c>
      <c r="F70" s="189">
        <v>3474759.67</v>
      </c>
    </row>
    <row r="71" spans="1:6" x14ac:dyDescent="0.25">
      <c r="A71" s="55"/>
      <c r="B71" s="47"/>
      <c r="C71" s="47"/>
      <c r="D71" s="48" t="s">
        <v>116</v>
      </c>
      <c r="E71" s="189">
        <v>0</v>
      </c>
      <c r="F71" s="189">
        <v>0</v>
      </c>
    </row>
    <row r="72" spans="1:6" x14ac:dyDescent="0.25">
      <c r="A72" s="55"/>
      <c r="B72" s="47"/>
      <c r="C72" s="47"/>
      <c r="D72" s="48" t="s">
        <v>117</v>
      </c>
      <c r="E72" s="189">
        <v>0</v>
      </c>
      <c r="F72" s="189">
        <v>0</v>
      </c>
    </row>
    <row r="73" spans="1:6" x14ac:dyDescent="0.25">
      <c r="A73" s="55"/>
      <c r="B73" s="47"/>
      <c r="C73" s="47"/>
      <c r="D73" s="48" t="s">
        <v>118</v>
      </c>
      <c r="E73" s="189">
        <v>0</v>
      </c>
      <c r="F73" s="18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6790505.1500000004</v>
      </c>
      <c r="F79" s="4">
        <f>F63+F68+F75</f>
        <v>3644448.54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8029810.7700000005</v>
      </c>
      <c r="F81" s="4">
        <f>F59+F79</f>
        <v>4586779.37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3">
    <mergeCell ref="A1:F1"/>
    <mergeCell ref="A2:F2"/>
    <mergeCell ref="A4:F4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C9 E9:F9 B48:C49 B17:C17 B25:C46 B59:C62 E19:F19 E21:F54 F20 E56:F68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453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4" t="s">
        <v>456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457</v>
      </c>
      <c r="C7" s="165"/>
      <c r="D7" s="165"/>
      <c r="E7" s="165"/>
      <c r="F7" s="165"/>
      <c r="G7" s="16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472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68" t="s">
        <v>474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457</v>
      </c>
      <c r="C7" s="165"/>
      <c r="D7" s="165"/>
      <c r="E7" s="165"/>
      <c r="F7" s="165"/>
      <c r="G7" s="16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488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1" t="s">
        <v>456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511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512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513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4" t="s">
        <v>474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511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512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517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 Sistema Municipal para el Desarrollo Integral de la Familia de Santa Catarina,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60" zoomScaleNormal="60" workbookViewId="0">
      <selection activeCell="F55" sqref="F5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77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92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92" t="str">
        <f>'Formato 3'!A4</f>
        <v>Al 31 de Diciembre de 2022 y al 31 de Diciembre de 2023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90">
        <v>942330.83</v>
      </c>
      <c r="C18" s="112"/>
      <c r="D18" s="112"/>
      <c r="E18" s="112"/>
      <c r="F18" s="191">
        <v>1239305.6200000001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942330.83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1239305.6200000001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154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66" workbookViewId="0">
      <selection activeCell="B36" sqref="B3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165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81" t="s">
        <v>566</v>
      </c>
      <c r="B4" s="182"/>
      <c r="C4" s="182"/>
      <c r="D4" s="182"/>
      <c r="E4" s="182"/>
      <c r="F4" s="182"/>
      <c r="G4" s="182"/>
      <c r="H4" s="183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2">
    <mergeCell ref="A1:K1"/>
    <mergeCell ref="A4:H4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67" workbookViewId="0">
      <selection activeCell="C42" sqref="C42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189</v>
      </c>
      <c r="B1" s="148"/>
      <c r="C1" s="148"/>
      <c r="D1" s="149"/>
    </row>
    <row r="2" spans="1:4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Al 31 de Diciembre de 2022 y al 31 de Diciembre de 2023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5552000</v>
      </c>
      <c r="C8" s="15">
        <f>SUM(C9:C11)</f>
        <v>5988931</v>
      </c>
      <c r="D8" s="15">
        <f>SUM(D9:D11)</f>
        <v>5988931</v>
      </c>
    </row>
    <row r="9" spans="1:4" x14ac:dyDescent="0.25">
      <c r="A9" s="60" t="s">
        <v>195</v>
      </c>
      <c r="B9" s="194">
        <v>5552000</v>
      </c>
      <c r="C9" s="194">
        <v>5988931</v>
      </c>
      <c r="D9" s="194">
        <v>5988931</v>
      </c>
    </row>
    <row r="10" spans="1:4" x14ac:dyDescent="0.25">
      <c r="A10" s="60" t="s">
        <v>196</v>
      </c>
      <c r="B10" s="194">
        <v>0</v>
      </c>
      <c r="C10" s="194">
        <v>0</v>
      </c>
      <c r="D10" s="194">
        <v>0</v>
      </c>
    </row>
    <row r="11" spans="1:4" x14ac:dyDescent="0.25">
      <c r="A11" s="60" t="s">
        <v>197</v>
      </c>
      <c r="B11" s="193">
        <v>0</v>
      </c>
      <c r="C11" s="193">
        <v>0</v>
      </c>
      <c r="D11" s="193"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5552000</v>
      </c>
      <c r="C13" s="15">
        <f>C14+C15</f>
        <v>5913349.5700000003</v>
      </c>
      <c r="D13" s="15">
        <f>D14+D15</f>
        <v>5590582.9199999999</v>
      </c>
    </row>
    <row r="14" spans="1:4" x14ac:dyDescent="0.25">
      <c r="A14" s="60" t="s">
        <v>199</v>
      </c>
      <c r="B14" s="195">
        <v>5552000</v>
      </c>
      <c r="C14" s="195">
        <v>5913349.5700000003</v>
      </c>
      <c r="D14" s="195">
        <v>5590582.9199999999</v>
      </c>
    </row>
    <row r="15" spans="1:4" x14ac:dyDescent="0.25">
      <c r="A15" s="60" t="s">
        <v>200</v>
      </c>
      <c r="B15" s="195">
        <v>0</v>
      </c>
      <c r="C15" s="195">
        <v>0</v>
      </c>
      <c r="D15" s="195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414735.6</v>
      </c>
      <c r="D17" s="15">
        <f>D18+D19</f>
        <v>414735.6</v>
      </c>
    </row>
    <row r="18" spans="1:4" x14ac:dyDescent="0.25">
      <c r="A18" s="60" t="s">
        <v>202</v>
      </c>
      <c r="B18" s="17">
        <v>0</v>
      </c>
      <c r="C18" s="196">
        <v>414735.6</v>
      </c>
      <c r="D18" s="196">
        <v>414735.6</v>
      </c>
    </row>
    <row r="19" spans="1:4" x14ac:dyDescent="0.25">
      <c r="A19" s="60" t="s">
        <v>203</v>
      </c>
      <c r="B19" s="17">
        <v>0</v>
      </c>
      <c r="C19" s="196">
        <v>0</v>
      </c>
      <c r="D19" s="196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490317.02999999968</v>
      </c>
      <c r="D21" s="15">
        <f>D8-D13+D17</f>
        <v>813083.68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490317.02999999968</v>
      </c>
      <c r="D23" s="15">
        <f>D21-D11</f>
        <v>813083.68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75581.429999999702</v>
      </c>
      <c r="D25" s="15">
        <f>D23-D17</f>
        <v>398348.08000000007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75581.429999999702</v>
      </c>
      <c r="D33" s="4">
        <f>D25+D29</f>
        <v>398348.08000000007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5552000</v>
      </c>
      <c r="C48" s="99">
        <f>C9</f>
        <v>5988931</v>
      </c>
      <c r="D48" s="99">
        <f>D9</f>
        <v>5988931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5552000</v>
      </c>
      <c r="C53" s="49">
        <f>C14</f>
        <v>5913349.5700000003</v>
      </c>
      <c r="D53" s="49">
        <f>D14</f>
        <v>5590582.9199999999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414735.6</v>
      </c>
      <c r="D55" s="49">
        <f>D18</f>
        <v>414735.6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490317.02999999968</v>
      </c>
      <c r="D57" s="4">
        <f>D48+D49-D53+D55</f>
        <v>813083.68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490317.02999999968</v>
      </c>
      <c r="D59" s="4">
        <f>D57-D49</f>
        <v>813083.68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50" zoomScaleNormal="50" workbookViewId="0">
      <selection activeCell="B34" sqref="B34: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230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Al 31 de Diciembre de 2022 y al 31 de Diciembre de 2023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232</v>
      </c>
      <c r="B6" s="152" t="s">
        <v>233</v>
      </c>
      <c r="C6" s="152"/>
      <c r="D6" s="152"/>
      <c r="E6" s="152"/>
      <c r="F6" s="152"/>
      <c r="G6" s="152" t="s">
        <v>234</v>
      </c>
    </row>
    <row r="7" spans="1:7" ht="30" x14ac:dyDescent="0.25">
      <c r="A7" s="15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198">
        <v>5552000</v>
      </c>
      <c r="C34" s="198">
        <v>436931</v>
      </c>
      <c r="D34" s="197">
        <v>5988931</v>
      </c>
      <c r="E34" s="198">
        <v>5988931</v>
      </c>
      <c r="F34" s="198">
        <v>5988931</v>
      </c>
      <c r="G34" s="197">
        <v>436931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5552000</v>
      </c>
      <c r="C41" s="4">
        <f t="shared" si="7"/>
        <v>436931</v>
      </c>
      <c r="D41" s="4">
        <f t="shared" si="7"/>
        <v>5988931</v>
      </c>
      <c r="E41" s="4">
        <f t="shared" si="7"/>
        <v>5988931</v>
      </c>
      <c r="F41" s="4">
        <f t="shared" si="7"/>
        <v>5988931</v>
      </c>
      <c r="G41" s="4">
        <f t="shared" si="7"/>
        <v>436931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436931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5552000</v>
      </c>
      <c r="C70" s="4">
        <f t="shared" si="16"/>
        <v>436931</v>
      </c>
      <c r="D70" s="4">
        <f t="shared" si="16"/>
        <v>5988931</v>
      </c>
      <c r="E70" s="4">
        <f t="shared" si="16"/>
        <v>5988931</v>
      </c>
      <c r="F70" s="4">
        <f t="shared" si="16"/>
        <v>5988931</v>
      </c>
      <c r="G70" s="4">
        <f t="shared" si="16"/>
        <v>436931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33 B60:F75 G9:G15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09" zoomScale="60" zoomScaleNormal="60" workbookViewId="0">
      <selection activeCell="B60" sqref="B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301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 Sistema Municipal para el Desarrollo Integral de la Familia de Santa Catarina, Guanajuato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Al 31 de Diciembre de 2022 y al 31 de Diciembre de 2023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3" t="s">
        <v>6</v>
      </c>
      <c r="B7" s="153" t="s">
        <v>304</v>
      </c>
      <c r="C7" s="153"/>
      <c r="D7" s="153"/>
      <c r="E7" s="153"/>
      <c r="F7" s="153"/>
      <c r="G7" s="154" t="s">
        <v>305</v>
      </c>
    </row>
    <row r="8" spans="1:7" ht="30" x14ac:dyDescent="0.25">
      <c r="A8" s="15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3"/>
    </row>
    <row r="9" spans="1:7" x14ac:dyDescent="0.25">
      <c r="A9" s="28" t="s">
        <v>310</v>
      </c>
      <c r="B9" s="86">
        <f t="shared" ref="B9:G9" si="0">SUM(B10,B18,B28,B38,B48,B58,B62,B71,B75)</f>
        <v>5552000</v>
      </c>
      <c r="C9" s="86">
        <f t="shared" si="0"/>
        <v>851666.60000000009</v>
      </c>
      <c r="D9" s="86">
        <f t="shared" si="0"/>
        <v>6403666.5999999996</v>
      </c>
      <c r="E9" s="86">
        <f t="shared" si="0"/>
        <v>5913349.5700000003</v>
      </c>
      <c r="F9" s="86">
        <f t="shared" si="0"/>
        <v>5590582.9199999999</v>
      </c>
      <c r="G9" s="86">
        <f t="shared" si="0"/>
        <v>490317.03</v>
      </c>
    </row>
    <row r="10" spans="1:7" x14ac:dyDescent="0.25">
      <c r="A10" s="87" t="s">
        <v>311</v>
      </c>
      <c r="B10" s="86">
        <f t="shared" ref="B10:G10" si="1">SUM(B11:B17)</f>
        <v>4174045.76</v>
      </c>
      <c r="C10" s="86">
        <f t="shared" si="1"/>
        <v>45000</v>
      </c>
      <c r="D10" s="86">
        <f t="shared" si="1"/>
        <v>4219045.76</v>
      </c>
      <c r="E10" s="86">
        <f t="shared" si="1"/>
        <v>4081748.9800000004</v>
      </c>
      <c r="F10" s="86">
        <f t="shared" si="1"/>
        <v>3758982.33</v>
      </c>
      <c r="G10" s="86">
        <f t="shared" si="1"/>
        <v>137296.78000000003</v>
      </c>
    </row>
    <row r="11" spans="1:7" x14ac:dyDescent="0.25">
      <c r="A11" s="88" t="s">
        <v>312</v>
      </c>
      <c r="B11" s="200">
        <v>2895036.12</v>
      </c>
      <c r="C11" s="200">
        <v>-367104.87</v>
      </c>
      <c r="D11" s="199">
        <v>2527931.25</v>
      </c>
      <c r="E11" s="200">
        <v>2461443.21</v>
      </c>
      <c r="F11" s="200">
        <v>2461443.21</v>
      </c>
      <c r="G11" s="199">
        <v>66488.040000000037</v>
      </c>
    </row>
    <row r="12" spans="1:7" x14ac:dyDescent="0.25">
      <c r="A12" s="88" t="s">
        <v>313</v>
      </c>
      <c r="B12" s="200">
        <v>0</v>
      </c>
      <c r="C12" s="200">
        <v>412104.87</v>
      </c>
      <c r="D12" s="199">
        <v>412104.87</v>
      </c>
      <c r="E12" s="200">
        <v>412104.87</v>
      </c>
      <c r="F12" s="200">
        <v>412104.87</v>
      </c>
      <c r="G12" s="199">
        <v>0</v>
      </c>
    </row>
    <row r="13" spans="1:7" x14ac:dyDescent="0.25">
      <c r="A13" s="88" t="s">
        <v>314</v>
      </c>
      <c r="B13" s="200">
        <v>517556.63</v>
      </c>
      <c r="C13" s="200">
        <v>0</v>
      </c>
      <c r="D13" s="199">
        <v>517556.63</v>
      </c>
      <c r="E13" s="200">
        <v>506286.89</v>
      </c>
      <c r="F13" s="200">
        <v>416962.49</v>
      </c>
      <c r="G13" s="199">
        <v>11269.739999999991</v>
      </c>
    </row>
    <row r="14" spans="1:7" x14ac:dyDescent="0.25">
      <c r="A14" s="88" t="s">
        <v>315</v>
      </c>
      <c r="B14" s="200">
        <v>51000</v>
      </c>
      <c r="C14" s="200">
        <v>0</v>
      </c>
      <c r="D14" s="199">
        <v>51000</v>
      </c>
      <c r="E14" s="200">
        <v>8301</v>
      </c>
      <c r="F14" s="200">
        <v>8301</v>
      </c>
      <c r="G14" s="199">
        <v>42699</v>
      </c>
    </row>
    <row r="15" spans="1:7" x14ac:dyDescent="0.25">
      <c r="A15" s="88" t="s">
        <v>316</v>
      </c>
      <c r="B15" s="200">
        <v>710453.01</v>
      </c>
      <c r="C15" s="200">
        <v>0</v>
      </c>
      <c r="D15" s="199">
        <v>710453.01</v>
      </c>
      <c r="E15" s="200">
        <v>693613.01</v>
      </c>
      <c r="F15" s="200">
        <v>460170.76</v>
      </c>
      <c r="G15" s="199">
        <v>16840</v>
      </c>
    </row>
    <row r="16" spans="1:7" x14ac:dyDescent="0.25">
      <c r="A16" s="88" t="s">
        <v>317</v>
      </c>
      <c r="B16" s="199">
        <v>0</v>
      </c>
      <c r="C16" s="199">
        <v>0</v>
      </c>
      <c r="D16" s="199">
        <v>0</v>
      </c>
      <c r="E16" s="199">
        <v>0</v>
      </c>
      <c r="F16" s="199">
        <v>0</v>
      </c>
      <c r="G16" s="199">
        <v>0</v>
      </c>
    </row>
    <row r="17" spans="1:7" x14ac:dyDescent="0.25">
      <c r="A17" s="88" t="s">
        <v>318</v>
      </c>
      <c r="B17" s="199">
        <v>0</v>
      </c>
      <c r="C17" s="199">
        <v>0</v>
      </c>
      <c r="D17" s="199">
        <v>0</v>
      </c>
      <c r="E17" s="199">
        <v>0</v>
      </c>
      <c r="F17" s="199">
        <v>0</v>
      </c>
      <c r="G17" s="199">
        <v>0</v>
      </c>
    </row>
    <row r="18" spans="1:7" x14ac:dyDescent="0.25">
      <c r="A18" s="87" t="s">
        <v>319</v>
      </c>
      <c r="B18" s="86">
        <f t="shared" ref="B18:G18" si="2">SUM(B19:B27)</f>
        <v>596805.22</v>
      </c>
      <c r="C18" s="86">
        <f t="shared" si="2"/>
        <v>172357.12000000002</v>
      </c>
      <c r="D18" s="86">
        <f t="shared" si="2"/>
        <v>769162.34</v>
      </c>
      <c r="E18" s="86">
        <f t="shared" si="2"/>
        <v>678266.01</v>
      </c>
      <c r="F18" s="86">
        <f t="shared" si="2"/>
        <v>678266.01</v>
      </c>
      <c r="G18" s="86">
        <f t="shared" si="2"/>
        <v>90896.330000000016</v>
      </c>
    </row>
    <row r="19" spans="1:7" x14ac:dyDescent="0.25">
      <c r="A19" s="88" t="s">
        <v>320</v>
      </c>
      <c r="B19" s="202">
        <v>40000</v>
      </c>
      <c r="C19" s="202">
        <v>5213.38</v>
      </c>
      <c r="D19" s="201">
        <v>45213.38</v>
      </c>
      <c r="E19" s="202">
        <v>31665.86</v>
      </c>
      <c r="F19" s="202">
        <v>31665.86</v>
      </c>
      <c r="G19" s="201">
        <v>13547.519999999997</v>
      </c>
    </row>
    <row r="20" spans="1:7" x14ac:dyDescent="0.25">
      <c r="A20" s="88" t="s">
        <v>321</v>
      </c>
      <c r="B20" s="202">
        <v>220000</v>
      </c>
      <c r="C20" s="202">
        <v>89280.14</v>
      </c>
      <c r="D20" s="201">
        <v>309280.14</v>
      </c>
      <c r="E20" s="202">
        <v>257042.77</v>
      </c>
      <c r="F20" s="202">
        <v>257042.77</v>
      </c>
      <c r="G20" s="201">
        <v>52237.370000000024</v>
      </c>
    </row>
    <row r="21" spans="1:7" x14ac:dyDescent="0.25">
      <c r="A21" s="88" t="s">
        <v>322</v>
      </c>
      <c r="B21" s="201">
        <v>0</v>
      </c>
      <c r="C21" s="201">
        <v>0</v>
      </c>
      <c r="D21" s="201">
        <v>0</v>
      </c>
      <c r="E21" s="201">
        <v>0</v>
      </c>
      <c r="F21" s="201">
        <v>0</v>
      </c>
      <c r="G21" s="201">
        <v>0</v>
      </c>
    </row>
    <row r="22" spans="1:7" x14ac:dyDescent="0.25">
      <c r="A22" s="88" t="s">
        <v>323</v>
      </c>
      <c r="B22" s="202">
        <v>5000</v>
      </c>
      <c r="C22" s="202">
        <v>46000</v>
      </c>
      <c r="D22" s="201">
        <v>51000</v>
      </c>
      <c r="E22" s="202">
        <v>49595</v>
      </c>
      <c r="F22" s="202">
        <v>49595</v>
      </c>
      <c r="G22" s="201">
        <v>1405</v>
      </c>
    </row>
    <row r="23" spans="1:7" x14ac:dyDescent="0.25">
      <c r="A23" s="88" t="s">
        <v>324</v>
      </c>
      <c r="B23" s="202">
        <v>40000</v>
      </c>
      <c r="C23" s="202">
        <v>0</v>
      </c>
      <c r="D23" s="201">
        <v>40000</v>
      </c>
      <c r="E23" s="202">
        <v>17772</v>
      </c>
      <c r="F23" s="202">
        <v>17772</v>
      </c>
      <c r="G23" s="201">
        <v>22228</v>
      </c>
    </row>
    <row r="24" spans="1:7" x14ac:dyDescent="0.25">
      <c r="A24" s="88" t="s">
        <v>325</v>
      </c>
      <c r="B24" s="202">
        <v>288805.21999999997</v>
      </c>
      <c r="C24" s="202">
        <v>31863.599999999999</v>
      </c>
      <c r="D24" s="201">
        <v>320668.81999999995</v>
      </c>
      <c r="E24" s="202">
        <v>320668.82</v>
      </c>
      <c r="F24" s="202">
        <v>320668.82</v>
      </c>
      <c r="G24" s="201">
        <v>0</v>
      </c>
    </row>
    <row r="25" spans="1:7" x14ac:dyDescent="0.25">
      <c r="A25" s="88" t="s">
        <v>326</v>
      </c>
      <c r="B25" s="201">
        <v>0</v>
      </c>
      <c r="C25" s="201">
        <v>0</v>
      </c>
      <c r="D25" s="201">
        <v>0</v>
      </c>
      <c r="E25" s="201">
        <v>0</v>
      </c>
      <c r="F25" s="201">
        <v>0</v>
      </c>
      <c r="G25" s="201">
        <v>0</v>
      </c>
    </row>
    <row r="26" spans="1:7" x14ac:dyDescent="0.25">
      <c r="A26" s="88" t="s">
        <v>327</v>
      </c>
      <c r="B26" s="201">
        <v>0</v>
      </c>
      <c r="C26" s="201">
        <v>0</v>
      </c>
      <c r="D26" s="201">
        <v>0</v>
      </c>
      <c r="E26" s="201">
        <v>0</v>
      </c>
      <c r="F26" s="201">
        <v>0</v>
      </c>
      <c r="G26" s="201">
        <v>0</v>
      </c>
    </row>
    <row r="27" spans="1:7" x14ac:dyDescent="0.25">
      <c r="A27" s="88" t="s">
        <v>328</v>
      </c>
      <c r="B27" s="202">
        <v>3000</v>
      </c>
      <c r="C27" s="202">
        <v>0</v>
      </c>
      <c r="D27" s="201">
        <v>3000</v>
      </c>
      <c r="E27" s="202">
        <v>1521.56</v>
      </c>
      <c r="F27" s="202">
        <v>1521.56</v>
      </c>
      <c r="G27" s="201">
        <v>1478.44</v>
      </c>
    </row>
    <row r="28" spans="1:7" x14ac:dyDescent="0.25">
      <c r="A28" s="87" t="s">
        <v>329</v>
      </c>
      <c r="B28" s="86">
        <f t="shared" ref="B28:G28" si="3">SUM(B29:B37)</f>
        <v>621149.02</v>
      </c>
      <c r="C28" s="86">
        <f t="shared" si="3"/>
        <v>43665.98</v>
      </c>
      <c r="D28" s="86">
        <f t="shared" si="3"/>
        <v>664815</v>
      </c>
      <c r="E28" s="86">
        <f t="shared" si="3"/>
        <v>529950.36</v>
      </c>
      <c r="F28" s="86">
        <f t="shared" si="3"/>
        <v>529950.36</v>
      </c>
      <c r="G28" s="86">
        <f t="shared" si="3"/>
        <v>134864.64000000001</v>
      </c>
    </row>
    <row r="29" spans="1:7" x14ac:dyDescent="0.25">
      <c r="A29" s="88" t="s">
        <v>330</v>
      </c>
      <c r="B29" s="204">
        <v>85700</v>
      </c>
      <c r="C29" s="204">
        <v>64</v>
      </c>
      <c r="D29" s="203">
        <v>85764</v>
      </c>
      <c r="E29" s="204">
        <v>49452</v>
      </c>
      <c r="F29" s="204">
        <v>49452</v>
      </c>
      <c r="G29" s="203">
        <v>36312</v>
      </c>
    </row>
    <row r="30" spans="1:7" x14ac:dyDescent="0.25">
      <c r="A30" s="88" t="s">
        <v>331</v>
      </c>
      <c r="B30" s="203">
        <v>0</v>
      </c>
      <c r="C30" s="203">
        <v>0</v>
      </c>
      <c r="D30" s="203">
        <v>0</v>
      </c>
      <c r="E30" s="203">
        <v>0</v>
      </c>
      <c r="F30" s="203">
        <v>0</v>
      </c>
      <c r="G30" s="203">
        <v>0</v>
      </c>
    </row>
    <row r="31" spans="1:7" x14ac:dyDescent="0.25">
      <c r="A31" s="88" t="s">
        <v>332</v>
      </c>
      <c r="B31" s="204">
        <v>15000</v>
      </c>
      <c r="C31" s="204">
        <v>0</v>
      </c>
      <c r="D31" s="203">
        <v>15000</v>
      </c>
      <c r="E31" s="204">
        <v>7626</v>
      </c>
      <c r="F31" s="204">
        <v>7626</v>
      </c>
      <c r="G31" s="203">
        <v>7374</v>
      </c>
    </row>
    <row r="32" spans="1:7" x14ac:dyDescent="0.25">
      <c r="A32" s="88" t="s">
        <v>333</v>
      </c>
      <c r="B32" s="204">
        <v>54000</v>
      </c>
      <c r="C32" s="204">
        <v>0</v>
      </c>
      <c r="D32" s="203">
        <v>54000</v>
      </c>
      <c r="E32" s="204">
        <v>21707.19</v>
      </c>
      <c r="F32" s="204">
        <v>21707.19</v>
      </c>
      <c r="G32" s="203">
        <v>32292.81</v>
      </c>
    </row>
    <row r="33" spans="1:7" ht="14.45" customHeight="1" x14ac:dyDescent="0.25">
      <c r="A33" s="88" t="s">
        <v>334</v>
      </c>
      <c r="B33" s="204">
        <v>101449.02</v>
      </c>
      <c r="C33" s="204">
        <v>37496.980000000003</v>
      </c>
      <c r="D33" s="203">
        <v>138946</v>
      </c>
      <c r="E33" s="204">
        <v>129997.62</v>
      </c>
      <c r="F33" s="204">
        <v>129997.62</v>
      </c>
      <c r="G33" s="203">
        <v>8948.3800000000047</v>
      </c>
    </row>
    <row r="34" spans="1:7" ht="14.45" customHeight="1" x14ac:dyDescent="0.25">
      <c r="A34" s="88" t="s">
        <v>335</v>
      </c>
      <c r="B34" s="203">
        <v>0</v>
      </c>
      <c r="C34" s="203">
        <v>0</v>
      </c>
      <c r="D34" s="203">
        <v>0</v>
      </c>
      <c r="E34" s="203">
        <v>0</v>
      </c>
      <c r="F34" s="203">
        <v>0</v>
      </c>
      <c r="G34" s="203">
        <v>0</v>
      </c>
    </row>
    <row r="35" spans="1:7" ht="14.45" customHeight="1" x14ac:dyDescent="0.25">
      <c r="A35" s="88" t="s">
        <v>336</v>
      </c>
      <c r="B35" s="204">
        <v>130000</v>
      </c>
      <c r="C35" s="204">
        <v>0</v>
      </c>
      <c r="D35" s="203">
        <v>130000</v>
      </c>
      <c r="E35" s="204">
        <v>108038</v>
      </c>
      <c r="F35" s="204">
        <v>108038</v>
      </c>
      <c r="G35" s="203">
        <v>21962</v>
      </c>
    </row>
    <row r="36" spans="1:7" ht="14.45" customHeight="1" x14ac:dyDescent="0.25">
      <c r="A36" s="88" t="s">
        <v>337</v>
      </c>
      <c r="B36" s="204">
        <v>140000</v>
      </c>
      <c r="C36" s="204">
        <v>0</v>
      </c>
      <c r="D36" s="203">
        <v>140000</v>
      </c>
      <c r="E36" s="204">
        <v>124747.45</v>
      </c>
      <c r="F36" s="204">
        <v>124747.45</v>
      </c>
      <c r="G36" s="203">
        <v>15252.550000000003</v>
      </c>
    </row>
    <row r="37" spans="1:7" ht="14.45" customHeight="1" x14ac:dyDescent="0.25">
      <c r="A37" s="88" t="s">
        <v>338</v>
      </c>
      <c r="B37" s="204">
        <v>95000</v>
      </c>
      <c r="C37" s="204">
        <v>6105</v>
      </c>
      <c r="D37" s="203">
        <v>101105</v>
      </c>
      <c r="E37" s="204">
        <v>88382.1</v>
      </c>
      <c r="F37" s="204">
        <v>88382.1</v>
      </c>
      <c r="G37" s="203">
        <v>12722.899999999994</v>
      </c>
    </row>
    <row r="38" spans="1:7" x14ac:dyDescent="0.25">
      <c r="A38" s="87" t="s">
        <v>339</v>
      </c>
      <c r="B38" s="86">
        <f t="shared" ref="B38:G38" si="4">SUM(B39:B47)</f>
        <v>100000</v>
      </c>
      <c r="C38" s="86">
        <f t="shared" si="4"/>
        <v>590643.5</v>
      </c>
      <c r="D38" s="86">
        <f t="shared" si="4"/>
        <v>690643.5</v>
      </c>
      <c r="E38" s="86">
        <f t="shared" si="4"/>
        <v>590152.26</v>
      </c>
      <c r="F38" s="86">
        <f t="shared" si="4"/>
        <v>590152.26</v>
      </c>
      <c r="G38" s="86">
        <f t="shared" si="4"/>
        <v>100491.23999999999</v>
      </c>
    </row>
    <row r="39" spans="1:7" x14ac:dyDescent="0.25">
      <c r="A39" s="88" t="s">
        <v>340</v>
      </c>
      <c r="B39" s="205">
        <v>0</v>
      </c>
      <c r="C39" s="205">
        <v>0</v>
      </c>
      <c r="D39" s="205">
        <v>0</v>
      </c>
      <c r="E39" s="205">
        <v>0</v>
      </c>
      <c r="F39" s="205">
        <v>0</v>
      </c>
      <c r="G39" s="205">
        <v>0</v>
      </c>
    </row>
    <row r="40" spans="1:7" x14ac:dyDescent="0.25">
      <c r="A40" s="88" t="s">
        <v>341</v>
      </c>
      <c r="B40" s="205">
        <v>0</v>
      </c>
      <c r="C40" s="205">
        <v>0</v>
      </c>
      <c r="D40" s="205">
        <v>0</v>
      </c>
      <c r="E40" s="205">
        <v>0</v>
      </c>
      <c r="F40" s="205">
        <v>0</v>
      </c>
      <c r="G40" s="205">
        <v>0</v>
      </c>
    </row>
    <row r="41" spans="1:7" x14ac:dyDescent="0.25">
      <c r="A41" s="88" t="s">
        <v>342</v>
      </c>
      <c r="B41" s="205">
        <v>0</v>
      </c>
      <c r="C41" s="205">
        <v>0</v>
      </c>
      <c r="D41" s="205">
        <v>0</v>
      </c>
      <c r="E41" s="205">
        <v>0</v>
      </c>
      <c r="F41" s="205">
        <v>0</v>
      </c>
      <c r="G41" s="205">
        <v>0</v>
      </c>
    </row>
    <row r="42" spans="1:7" x14ac:dyDescent="0.25">
      <c r="A42" s="88" t="s">
        <v>343</v>
      </c>
      <c r="B42" s="206">
        <v>100000</v>
      </c>
      <c r="C42" s="206">
        <v>590643.5</v>
      </c>
      <c r="D42" s="205">
        <v>690643.5</v>
      </c>
      <c r="E42" s="206">
        <v>590152.26</v>
      </c>
      <c r="F42" s="206">
        <v>590152.26</v>
      </c>
      <c r="G42" s="205">
        <v>100491.23999999999</v>
      </c>
    </row>
    <row r="43" spans="1:7" x14ac:dyDescent="0.25">
      <c r="A43" s="88" t="s">
        <v>344</v>
      </c>
      <c r="B43" s="205">
        <v>0</v>
      </c>
      <c r="C43" s="205">
        <v>0</v>
      </c>
      <c r="D43" s="205">
        <v>0</v>
      </c>
      <c r="E43" s="205">
        <v>0</v>
      </c>
      <c r="F43" s="205">
        <v>0</v>
      </c>
      <c r="G43" s="205">
        <v>0</v>
      </c>
    </row>
    <row r="44" spans="1:7" x14ac:dyDescent="0.25">
      <c r="A44" s="88" t="s">
        <v>345</v>
      </c>
      <c r="B44" s="205">
        <v>0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</row>
    <row r="45" spans="1:7" x14ac:dyDescent="0.25">
      <c r="A45" s="88" t="s">
        <v>346</v>
      </c>
      <c r="B45" s="205">
        <v>0</v>
      </c>
      <c r="C45" s="205">
        <v>0</v>
      </c>
      <c r="D45" s="205">
        <v>0</v>
      </c>
      <c r="E45" s="205">
        <v>0</v>
      </c>
      <c r="F45" s="205">
        <v>0</v>
      </c>
      <c r="G45" s="205">
        <v>0</v>
      </c>
    </row>
    <row r="46" spans="1:7" x14ac:dyDescent="0.25">
      <c r="A46" s="88" t="s">
        <v>347</v>
      </c>
      <c r="B46" s="205">
        <v>0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</row>
    <row r="47" spans="1:7" x14ac:dyDescent="0.25">
      <c r="A47" s="88" t="s">
        <v>348</v>
      </c>
      <c r="B47" s="205">
        <v>0</v>
      </c>
      <c r="C47" s="205">
        <v>0</v>
      </c>
      <c r="D47" s="205">
        <v>0</v>
      </c>
      <c r="E47" s="205">
        <v>0</v>
      </c>
      <c r="F47" s="205">
        <v>0</v>
      </c>
      <c r="G47" s="205">
        <v>0</v>
      </c>
    </row>
    <row r="48" spans="1:7" x14ac:dyDescent="0.25">
      <c r="A48" s="87" t="s">
        <v>349</v>
      </c>
      <c r="B48" s="86">
        <f t="shared" ref="B48:G48" si="5">SUM(B49:B57)</f>
        <v>60000</v>
      </c>
      <c r="C48" s="86">
        <f t="shared" si="5"/>
        <v>0</v>
      </c>
      <c r="D48" s="86">
        <f t="shared" si="5"/>
        <v>60000</v>
      </c>
      <c r="E48" s="86">
        <f t="shared" si="5"/>
        <v>33231.96</v>
      </c>
      <c r="F48" s="86">
        <f t="shared" si="5"/>
        <v>33231.96</v>
      </c>
      <c r="G48" s="86">
        <f t="shared" si="5"/>
        <v>26768.04</v>
      </c>
    </row>
    <row r="49" spans="1:7" x14ac:dyDescent="0.25">
      <c r="A49" s="88" t="s">
        <v>350</v>
      </c>
      <c r="B49" s="208">
        <v>40000</v>
      </c>
      <c r="C49" s="208">
        <v>0</v>
      </c>
      <c r="D49" s="207">
        <v>40000</v>
      </c>
      <c r="E49" s="208">
        <v>21937</v>
      </c>
      <c r="F49" s="208">
        <v>21937</v>
      </c>
      <c r="G49" s="207">
        <v>18063</v>
      </c>
    </row>
    <row r="50" spans="1:7" x14ac:dyDescent="0.25">
      <c r="A50" s="88" t="s">
        <v>351</v>
      </c>
      <c r="B50" s="207">
        <v>0</v>
      </c>
      <c r="C50" s="207">
        <v>0</v>
      </c>
      <c r="D50" s="207">
        <v>0</v>
      </c>
      <c r="E50" s="207">
        <v>0</v>
      </c>
      <c r="F50" s="207">
        <v>0</v>
      </c>
      <c r="G50" s="207">
        <v>0</v>
      </c>
    </row>
    <row r="51" spans="1:7" x14ac:dyDescent="0.25">
      <c r="A51" s="88" t="s">
        <v>352</v>
      </c>
      <c r="B51" s="207">
        <v>0</v>
      </c>
      <c r="C51" s="207">
        <v>0</v>
      </c>
      <c r="D51" s="207">
        <v>0</v>
      </c>
      <c r="E51" s="207">
        <v>0</v>
      </c>
      <c r="F51" s="207">
        <v>0</v>
      </c>
      <c r="G51" s="207">
        <v>0</v>
      </c>
    </row>
    <row r="52" spans="1:7" x14ac:dyDescent="0.25">
      <c r="A52" s="88" t="s">
        <v>353</v>
      </c>
      <c r="B52" s="207">
        <v>0</v>
      </c>
      <c r="C52" s="207">
        <v>0</v>
      </c>
      <c r="D52" s="207">
        <v>0</v>
      </c>
      <c r="E52" s="207">
        <v>0</v>
      </c>
      <c r="F52" s="207">
        <v>0</v>
      </c>
      <c r="G52" s="207">
        <v>0</v>
      </c>
    </row>
    <row r="53" spans="1:7" x14ac:dyDescent="0.25">
      <c r="A53" s="88" t="s">
        <v>354</v>
      </c>
      <c r="B53" s="207">
        <v>0</v>
      </c>
      <c r="C53" s="207">
        <v>0</v>
      </c>
      <c r="D53" s="207">
        <v>0</v>
      </c>
      <c r="E53" s="207">
        <v>0</v>
      </c>
      <c r="F53" s="207">
        <v>0</v>
      </c>
      <c r="G53" s="207">
        <v>0</v>
      </c>
    </row>
    <row r="54" spans="1:7" x14ac:dyDescent="0.25">
      <c r="A54" s="88" t="s">
        <v>355</v>
      </c>
      <c r="B54" s="207">
        <v>0</v>
      </c>
      <c r="C54" s="207">
        <v>0</v>
      </c>
      <c r="D54" s="207">
        <v>0</v>
      </c>
      <c r="E54" s="207">
        <v>0</v>
      </c>
      <c r="F54" s="207">
        <v>0</v>
      </c>
      <c r="G54" s="207">
        <v>0</v>
      </c>
    </row>
    <row r="55" spans="1:7" x14ac:dyDescent="0.25">
      <c r="A55" s="88" t="s">
        <v>356</v>
      </c>
      <c r="B55" s="207">
        <v>0</v>
      </c>
      <c r="C55" s="207">
        <v>0</v>
      </c>
      <c r="D55" s="207">
        <v>0</v>
      </c>
      <c r="E55" s="207">
        <v>0</v>
      </c>
      <c r="F55" s="207">
        <v>0</v>
      </c>
      <c r="G55" s="207">
        <v>0</v>
      </c>
    </row>
    <row r="56" spans="1:7" x14ac:dyDescent="0.25">
      <c r="A56" s="88" t="s">
        <v>357</v>
      </c>
      <c r="B56" s="207">
        <v>0</v>
      </c>
      <c r="C56" s="207">
        <v>0</v>
      </c>
      <c r="D56" s="207">
        <v>0</v>
      </c>
      <c r="E56" s="207">
        <v>0</v>
      </c>
      <c r="F56" s="207">
        <v>0</v>
      </c>
      <c r="G56" s="207">
        <v>0</v>
      </c>
    </row>
    <row r="57" spans="1:7" x14ac:dyDescent="0.25">
      <c r="A57" s="88" t="s">
        <v>358</v>
      </c>
      <c r="B57" s="208">
        <v>20000</v>
      </c>
      <c r="C57" s="208">
        <v>0</v>
      </c>
      <c r="D57" s="207">
        <v>20000</v>
      </c>
      <c r="E57" s="208">
        <v>11294.96</v>
      </c>
      <c r="F57" s="208">
        <v>11294.96</v>
      </c>
      <c r="G57" s="207">
        <v>8705.0400000000009</v>
      </c>
    </row>
    <row r="58" spans="1:7" x14ac:dyDescent="0.25">
      <c r="A58" s="87" t="s">
        <v>359</v>
      </c>
      <c r="B58" s="86">
        <f t="shared" ref="B58:G58" si="6">SUM(B59:B61)</f>
        <v>0</v>
      </c>
      <c r="C58" s="86">
        <f t="shared" si="6"/>
        <v>0</v>
      </c>
      <c r="D58" s="86">
        <f t="shared" si="6"/>
        <v>0</v>
      </c>
      <c r="E58" s="86">
        <f t="shared" si="6"/>
        <v>0</v>
      </c>
      <c r="F58" s="86">
        <f t="shared" si="6"/>
        <v>0</v>
      </c>
      <c r="G58" s="86">
        <f t="shared" si="6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7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7"/>
        <v>0</v>
      </c>
    </row>
    <row r="62" spans="1:7" x14ac:dyDescent="0.25">
      <c r="A62" s="87" t="s">
        <v>363</v>
      </c>
      <c r="B62" s="86">
        <f t="shared" ref="B62:G62" si="8">SUM(B63:B67,B69:B70)</f>
        <v>0</v>
      </c>
      <c r="C62" s="86">
        <f t="shared" si="8"/>
        <v>0</v>
      </c>
      <c r="D62" s="86">
        <f t="shared" si="8"/>
        <v>0</v>
      </c>
      <c r="E62" s="86">
        <f t="shared" si="8"/>
        <v>0</v>
      </c>
      <c r="F62" s="86">
        <f t="shared" si="8"/>
        <v>0</v>
      </c>
      <c r="G62" s="86">
        <f t="shared" si="8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9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9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9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9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9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9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9"/>
        <v>0</v>
      </c>
    </row>
    <row r="71" spans="1:7" x14ac:dyDescent="0.25">
      <c r="A71" s="87" t="s">
        <v>372</v>
      </c>
      <c r="B71" s="86">
        <f t="shared" ref="B71:G71" si="10">SUM(B72:B74)</f>
        <v>0</v>
      </c>
      <c r="C71" s="86">
        <f t="shared" si="10"/>
        <v>0</v>
      </c>
      <c r="D71" s="86">
        <f t="shared" si="10"/>
        <v>0</v>
      </c>
      <c r="E71" s="86">
        <f t="shared" si="10"/>
        <v>0</v>
      </c>
      <c r="F71" s="86">
        <f t="shared" si="10"/>
        <v>0</v>
      </c>
      <c r="G71" s="86">
        <f t="shared" si="10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1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1"/>
        <v>0</v>
      </c>
    </row>
    <row r="75" spans="1:7" x14ac:dyDescent="0.25">
      <c r="A75" s="87" t="s">
        <v>376</v>
      </c>
      <c r="B75" s="86">
        <f t="shared" ref="B75:G75" si="12">SUM(B76:B82)</f>
        <v>0</v>
      </c>
      <c r="C75" s="86">
        <f t="shared" si="12"/>
        <v>0</v>
      </c>
      <c r="D75" s="86">
        <f t="shared" si="12"/>
        <v>0</v>
      </c>
      <c r="E75" s="86">
        <f t="shared" si="12"/>
        <v>0</v>
      </c>
      <c r="F75" s="86">
        <f t="shared" si="12"/>
        <v>0</v>
      </c>
      <c r="G75" s="86">
        <f t="shared" si="12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3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3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3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3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3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3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4">SUM(B85,B93,B103,B113,B123,B133,B137,B146,B150)</f>
        <v>0</v>
      </c>
      <c r="C84" s="86">
        <f t="shared" si="14"/>
        <v>0</v>
      </c>
      <c r="D84" s="86">
        <f t="shared" si="14"/>
        <v>0</v>
      </c>
      <c r="E84" s="86">
        <f t="shared" si="14"/>
        <v>0</v>
      </c>
      <c r="F84" s="86">
        <f t="shared" si="14"/>
        <v>0</v>
      </c>
      <c r="G84" s="86">
        <f t="shared" si="14"/>
        <v>0</v>
      </c>
    </row>
    <row r="85" spans="1:7" x14ac:dyDescent="0.25">
      <c r="A85" s="87" t="s">
        <v>311</v>
      </c>
      <c r="B85" s="86">
        <f t="shared" ref="B85:G85" si="15">SUM(B86:B92)</f>
        <v>0</v>
      </c>
      <c r="C85" s="86">
        <f t="shared" si="15"/>
        <v>0</v>
      </c>
      <c r="D85" s="86">
        <f t="shared" si="15"/>
        <v>0</v>
      </c>
      <c r="E85" s="86">
        <f t="shared" si="15"/>
        <v>0</v>
      </c>
      <c r="F85" s="86">
        <f t="shared" si="15"/>
        <v>0</v>
      </c>
      <c r="G85" s="86">
        <f t="shared" si="15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6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6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6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6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6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6"/>
        <v>0</v>
      </c>
    </row>
    <row r="93" spans="1:7" x14ac:dyDescent="0.25">
      <c r="A93" s="87" t="s">
        <v>319</v>
      </c>
      <c r="B93" s="86">
        <f t="shared" ref="B93:G93" si="17">SUM(B94:B102)</f>
        <v>0</v>
      </c>
      <c r="C93" s="86">
        <f t="shared" si="17"/>
        <v>0</v>
      </c>
      <c r="D93" s="86">
        <f t="shared" si="17"/>
        <v>0</v>
      </c>
      <c r="E93" s="86">
        <f t="shared" si="17"/>
        <v>0</v>
      </c>
      <c r="F93" s="86">
        <f t="shared" si="17"/>
        <v>0</v>
      </c>
      <c r="G93" s="86">
        <f t="shared" si="17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8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8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8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8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8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8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8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8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19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19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19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19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19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19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19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19"/>
        <v>0</v>
      </c>
    </row>
    <row r="113" spans="1:7" x14ac:dyDescent="0.25">
      <c r="A113" s="87" t="s">
        <v>339</v>
      </c>
      <c r="B113" s="86">
        <f t="shared" ref="B113:G113" si="20">SUM(B114:B122)</f>
        <v>0</v>
      </c>
      <c r="C113" s="86">
        <f t="shared" si="20"/>
        <v>0</v>
      </c>
      <c r="D113" s="86">
        <f t="shared" si="20"/>
        <v>0</v>
      </c>
      <c r="E113" s="86">
        <f t="shared" si="20"/>
        <v>0</v>
      </c>
      <c r="F113" s="86">
        <f t="shared" si="20"/>
        <v>0</v>
      </c>
      <c r="G113" s="86">
        <f t="shared" si="20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1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1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1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1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1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1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1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1"/>
        <v>0</v>
      </c>
    </row>
    <row r="123" spans="1:7" x14ac:dyDescent="0.25">
      <c r="A123" s="87" t="s">
        <v>349</v>
      </c>
      <c r="B123" s="86">
        <f t="shared" ref="B123:G123" si="22">SUM(B124:B132)</f>
        <v>0</v>
      </c>
      <c r="C123" s="86">
        <f t="shared" si="22"/>
        <v>0</v>
      </c>
      <c r="D123" s="86">
        <f t="shared" si="22"/>
        <v>0</v>
      </c>
      <c r="E123" s="86">
        <f t="shared" si="22"/>
        <v>0</v>
      </c>
      <c r="F123" s="86">
        <f t="shared" si="22"/>
        <v>0</v>
      </c>
      <c r="G123" s="86">
        <f t="shared" si="22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3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3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3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3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3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3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3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3"/>
        <v>0</v>
      </c>
    </row>
    <row r="133" spans="1:7" x14ac:dyDescent="0.25">
      <c r="A133" s="87" t="s">
        <v>359</v>
      </c>
      <c r="B133" s="86">
        <f t="shared" ref="B133:G133" si="24">SUM(B134:B136)</f>
        <v>0</v>
      </c>
      <c r="C133" s="86">
        <f t="shared" si="24"/>
        <v>0</v>
      </c>
      <c r="D133" s="86">
        <f t="shared" si="24"/>
        <v>0</v>
      </c>
      <c r="E133" s="86">
        <f t="shared" si="24"/>
        <v>0</v>
      </c>
      <c r="F133" s="86">
        <f t="shared" si="24"/>
        <v>0</v>
      </c>
      <c r="G133" s="86">
        <f t="shared" si="24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5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5"/>
        <v>0</v>
      </c>
    </row>
    <row r="137" spans="1:7" x14ac:dyDescent="0.25">
      <c r="A137" s="87" t="s">
        <v>363</v>
      </c>
      <c r="B137" s="86">
        <f t="shared" ref="B137:G137" si="26">SUM(B138:B142,B144:B145)</f>
        <v>0</v>
      </c>
      <c r="C137" s="86">
        <f t="shared" si="26"/>
        <v>0</v>
      </c>
      <c r="D137" s="86">
        <f t="shared" si="26"/>
        <v>0</v>
      </c>
      <c r="E137" s="86">
        <f t="shared" si="26"/>
        <v>0</v>
      </c>
      <c r="F137" s="86">
        <f t="shared" si="26"/>
        <v>0</v>
      </c>
      <c r="G137" s="86">
        <f t="shared" si="26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7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7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7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7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7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7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7"/>
        <v>0</v>
      </c>
    </row>
    <row r="146" spans="1:7" x14ac:dyDescent="0.25">
      <c r="A146" s="87" t="s">
        <v>372</v>
      </c>
      <c r="B146" s="86">
        <f t="shared" ref="B146:G146" si="28">SUM(B147:B149)</f>
        <v>0</v>
      </c>
      <c r="C146" s="86">
        <f t="shared" si="28"/>
        <v>0</v>
      </c>
      <c r="D146" s="86">
        <f t="shared" si="28"/>
        <v>0</v>
      </c>
      <c r="E146" s="86">
        <f t="shared" si="28"/>
        <v>0</v>
      </c>
      <c r="F146" s="86">
        <f t="shared" si="28"/>
        <v>0</v>
      </c>
      <c r="G146" s="86">
        <f t="shared" si="28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29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29"/>
        <v>0</v>
      </c>
    </row>
    <row r="150" spans="1:7" x14ac:dyDescent="0.25">
      <c r="A150" s="87" t="s">
        <v>376</v>
      </c>
      <c r="B150" s="86">
        <f t="shared" ref="B150:G150" si="30">SUM(B151:B157)</f>
        <v>0</v>
      </c>
      <c r="C150" s="86">
        <f t="shared" si="30"/>
        <v>0</v>
      </c>
      <c r="D150" s="86">
        <f t="shared" si="30"/>
        <v>0</v>
      </c>
      <c r="E150" s="86">
        <f t="shared" si="30"/>
        <v>0</v>
      </c>
      <c r="F150" s="86">
        <f t="shared" si="30"/>
        <v>0</v>
      </c>
      <c r="G150" s="86">
        <f t="shared" si="30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1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1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1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1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1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1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2">B9+B84</f>
        <v>5552000</v>
      </c>
      <c r="C159" s="93">
        <f t="shared" si="32"/>
        <v>851666.60000000009</v>
      </c>
      <c r="D159" s="93">
        <f t="shared" si="32"/>
        <v>6403666.5999999996</v>
      </c>
      <c r="E159" s="93">
        <f t="shared" si="32"/>
        <v>5913349.5700000003</v>
      </c>
      <c r="F159" s="93">
        <f t="shared" si="32"/>
        <v>5590582.9199999999</v>
      </c>
      <c r="G159" s="93">
        <f t="shared" si="32"/>
        <v>490317.03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8:F18 B28:F28 B38:F38 B48:F48 B59:G61 B58:F58 B63:G70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8" workbookViewId="0">
      <selection activeCell="G10" sqref="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386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Al 31 de Diciembre de 2022 y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6</v>
      </c>
      <c r="B7" s="152" t="s">
        <v>304</v>
      </c>
      <c r="C7" s="152"/>
      <c r="D7" s="152"/>
      <c r="E7" s="152"/>
      <c r="F7" s="152"/>
      <c r="G7" s="154" t="s">
        <v>305</v>
      </c>
    </row>
    <row r="8" spans="1:7" ht="30" x14ac:dyDescent="0.25">
      <c r="A8" s="15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3"/>
    </row>
    <row r="9" spans="1:7" ht="15.75" customHeight="1" x14ac:dyDescent="0.25">
      <c r="A9" s="27" t="s">
        <v>388</v>
      </c>
      <c r="B9" s="31">
        <f>SUM(B10:B18)</f>
        <v>5551999.9999999991</v>
      </c>
      <c r="C9" s="31">
        <f>SUM(C10:C18)</f>
        <v>851666.6</v>
      </c>
      <c r="D9" s="31">
        <f>SUM(D10:D18)</f>
        <v>6403666.5999999996</v>
      </c>
      <c r="E9" s="31">
        <f>SUM(E10:E18)</f>
        <v>5913349.5699999994</v>
      </c>
      <c r="F9" s="31">
        <f>SUM(F10:F18)</f>
        <v>5590582.919999999</v>
      </c>
      <c r="G9" s="31">
        <f>SUM(G10:G18)</f>
        <v>490317.03000000026</v>
      </c>
    </row>
    <row r="10" spans="1:7" x14ac:dyDescent="0.25">
      <c r="A10" s="209" t="s">
        <v>567</v>
      </c>
      <c r="B10" s="211">
        <v>2667484.8199999998</v>
      </c>
      <c r="C10" s="211">
        <v>823071.51</v>
      </c>
      <c r="D10" s="210">
        <v>3490556.33</v>
      </c>
      <c r="E10" s="211">
        <v>3055844.76</v>
      </c>
      <c r="F10" s="211">
        <v>2957482.73</v>
      </c>
      <c r="G10" s="210">
        <v>434711.5700000003</v>
      </c>
    </row>
    <row r="11" spans="1:7" x14ac:dyDescent="0.25">
      <c r="A11" s="209" t="s">
        <v>568</v>
      </c>
      <c r="B11" s="211">
        <v>575661.56999999995</v>
      </c>
      <c r="C11" s="211">
        <v>0</v>
      </c>
      <c r="D11" s="210">
        <v>575661.56999999995</v>
      </c>
      <c r="E11" s="211">
        <v>564130.77</v>
      </c>
      <c r="F11" s="211">
        <v>516782.99</v>
      </c>
      <c r="G11" s="210">
        <v>11530.79999999993</v>
      </c>
    </row>
    <row r="12" spans="1:7" x14ac:dyDescent="0.25">
      <c r="A12" s="209" t="s">
        <v>569</v>
      </c>
      <c r="B12" s="211">
        <v>534450.07999999996</v>
      </c>
      <c r="C12" s="211">
        <v>0</v>
      </c>
      <c r="D12" s="210">
        <v>534450.07999999996</v>
      </c>
      <c r="E12" s="211">
        <v>531259.43999999994</v>
      </c>
      <c r="F12" s="211">
        <v>489125.88</v>
      </c>
      <c r="G12" s="210">
        <v>3190.640000000014</v>
      </c>
    </row>
    <row r="13" spans="1:7" x14ac:dyDescent="0.25">
      <c r="A13" s="209" t="s">
        <v>570</v>
      </c>
      <c r="B13" s="211">
        <v>471143.6</v>
      </c>
      <c r="C13" s="211">
        <v>14693.95</v>
      </c>
      <c r="D13" s="210">
        <v>485837.55</v>
      </c>
      <c r="E13" s="211">
        <v>478292.79</v>
      </c>
      <c r="F13" s="211">
        <v>441990.09</v>
      </c>
      <c r="G13" s="210">
        <v>7544.7600000000093</v>
      </c>
    </row>
    <row r="14" spans="1:7" x14ac:dyDescent="0.25">
      <c r="A14" s="209" t="s">
        <v>571</v>
      </c>
      <c r="B14" s="211">
        <v>364727.84</v>
      </c>
      <c r="C14" s="211">
        <v>0</v>
      </c>
      <c r="D14" s="210">
        <v>364727.84</v>
      </c>
      <c r="E14" s="211">
        <v>357320.42</v>
      </c>
      <c r="F14" s="211">
        <v>328166.53999999998</v>
      </c>
      <c r="G14" s="210">
        <v>7407.4200000000419</v>
      </c>
    </row>
    <row r="15" spans="1:7" x14ac:dyDescent="0.25">
      <c r="A15" s="209" t="s">
        <v>572</v>
      </c>
      <c r="B15" s="211">
        <v>404761.45</v>
      </c>
      <c r="C15" s="211">
        <v>0</v>
      </c>
      <c r="D15" s="210">
        <v>404761.45</v>
      </c>
      <c r="E15" s="211">
        <v>385091.72</v>
      </c>
      <c r="F15" s="211">
        <v>354285.74</v>
      </c>
      <c r="G15" s="210">
        <v>19669.73000000004</v>
      </c>
    </row>
    <row r="16" spans="1:7" x14ac:dyDescent="0.25">
      <c r="A16" s="209" t="s">
        <v>573</v>
      </c>
      <c r="B16" s="211">
        <v>131423.04000000001</v>
      </c>
      <c r="C16" s="211">
        <v>0</v>
      </c>
      <c r="D16" s="210">
        <v>131423.04000000001</v>
      </c>
      <c r="E16" s="211">
        <v>130623.03999999999</v>
      </c>
      <c r="F16" s="211">
        <v>119982.76</v>
      </c>
      <c r="G16" s="210">
        <v>800.00000000001455</v>
      </c>
    </row>
    <row r="17" spans="1:7" x14ac:dyDescent="0.25">
      <c r="A17" s="209" t="s">
        <v>574</v>
      </c>
      <c r="B17" s="211">
        <v>137501.51999999999</v>
      </c>
      <c r="C17" s="211">
        <v>13901.14</v>
      </c>
      <c r="D17" s="210">
        <v>151402.65999999997</v>
      </c>
      <c r="E17" s="211">
        <v>149902.66</v>
      </c>
      <c r="F17" s="211">
        <v>138702.51999999999</v>
      </c>
      <c r="G17" s="210">
        <v>1499.9999999999709</v>
      </c>
    </row>
    <row r="18" spans="1:7" x14ac:dyDescent="0.25">
      <c r="A18" s="209" t="s">
        <v>575</v>
      </c>
      <c r="B18" s="211">
        <v>264846.08000000002</v>
      </c>
      <c r="C18" s="211">
        <v>0</v>
      </c>
      <c r="D18" s="210">
        <v>264846.08000000002</v>
      </c>
      <c r="E18" s="211">
        <v>260883.97</v>
      </c>
      <c r="F18" s="211">
        <v>244063.67</v>
      </c>
      <c r="G18" s="210">
        <v>3962.1100000000151</v>
      </c>
    </row>
    <row r="19" spans="1:7" x14ac:dyDescent="0.25">
      <c r="A19" s="3" t="s">
        <v>397</v>
      </c>
      <c r="B19" s="4">
        <f>SUM(B20:B27)</f>
        <v>0</v>
      </c>
      <c r="C19" s="4">
        <f t="shared" ref="C19:G19" si="0">SUM(C20:C27)</f>
        <v>0</v>
      </c>
      <c r="D19" s="4">
        <f t="shared" si="0"/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5551999.9999999991</v>
      </c>
      <c r="C29" s="4">
        <f t="shared" ref="C29:G29" si="1">SUM(C19,C9)</f>
        <v>851666.6</v>
      </c>
      <c r="D29" s="4">
        <f t="shared" si="1"/>
        <v>6403666.5999999996</v>
      </c>
      <c r="E29" s="4">
        <f t="shared" si="1"/>
        <v>5913349.5699999994</v>
      </c>
      <c r="F29" s="4">
        <f t="shared" si="1"/>
        <v>5590582.919999999</v>
      </c>
      <c r="G29" s="4">
        <f t="shared" si="1"/>
        <v>490317.03000000026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28" zoomScale="60" zoomScaleNormal="60" workbookViewId="0">
      <selection activeCell="B20" sqref="B20:G2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398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Al 31 de Diciembre de 2022 y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6</v>
      </c>
      <c r="B7" s="158" t="s">
        <v>304</v>
      </c>
      <c r="C7" s="159"/>
      <c r="D7" s="159"/>
      <c r="E7" s="159"/>
      <c r="F7" s="160"/>
      <c r="G7" s="154" t="s">
        <v>401</v>
      </c>
    </row>
    <row r="8" spans="1:7" ht="30" x14ac:dyDescent="0.25">
      <c r="A8" s="15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3"/>
    </row>
    <row r="9" spans="1:7" ht="16.5" customHeight="1" x14ac:dyDescent="0.25">
      <c r="A9" s="27" t="s">
        <v>403</v>
      </c>
      <c r="B9" s="31">
        <f>SUM(B10,B19,B27,B37)</f>
        <v>5552000</v>
      </c>
      <c r="C9" s="31">
        <f t="shared" ref="C9:G9" si="0">SUM(C10,C19,C27,C37)</f>
        <v>851666.6</v>
      </c>
      <c r="D9" s="31">
        <f t="shared" si="0"/>
        <v>6403666.5999999996</v>
      </c>
      <c r="E9" s="31">
        <f t="shared" si="0"/>
        <v>5913349.5700000003</v>
      </c>
      <c r="F9" s="31">
        <f t="shared" si="0"/>
        <v>5590582.9199999999</v>
      </c>
      <c r="G9" s="31">
        <f t="shared" si="0"/>
        <v>490317.03000000032</v>
      </c>
    </row>
    <row r="10" spans="1:7" ht="15" customHeight="1" x14ac:dyDescent="0.25">
      <c r="A10" s="60" t="s">
        <v>404</v>
      </c>
      <c r="B10" s="49">
        <f>SUM(B11:B18)</f>
        <v>2555484.8199999998</v>
      </c>
      <c r="C10" s="49">
        <f t="shared" ref="C10:G10" si="1">SUM(C11:C18)</f>
        <v>731198.01</v>
      </c>
      <c r="D10" s="49">
        <f t="shared" si="1"/>
        <v>3286682.83</v>
      </c>
      <c r="E10" s="49">
        <f t="shared" si="1"/>
        <v>2851971.26</v>
      </c>
      <c r="F10" s="49">
        <f t="shared" si="1"/>
        <v>2753609.23</v>
      </c>
      <c r="G10" s="49">
        <f t="shared" si="1"/>
        <v>434711.5700000003</v>
      </c>
    </row>
    <row r="11" spans="1:7" x14ac:dyDescent="0.25">
      <c r="A11" s="80" t="s">
        <v>405</v>
      </c>
      <c r="B11" s="212">
        <v>0</v>
      </c>
      <c r="C11" s="212">
        <v>0</v>
      </c>
      <c r="D11" s="212">
        <v>0</v>
      </c>
      <c r="E11" s="212">
        <v>0</v>
      </c>
      <c r="F11" s="212">
        <v>0</v>
      </c>
      <c r="G11" s="212">
        <v>0</v>
      </c>
    </row>
    <row r="12" spans="1:7" x14ac:dyDescent="0.25">
      <c r="A12" s="80" t="s">
        <v>406</v>
      </c>
      <c r="B12" s="212">
        <v>0</v>
      </c>
      <c r="C12" s="212">
        <v>0</v>
      </c>
      <c r="D12" s="212">
        <v>0</v>
      </c>
      <c r="E12" s="212">
        <v>0</v>
      </c>
      <c r="F12" s="212">
        <v>0</v>
      </c>
      <c r="G12" s="212">
        <v>0</v>
      </c>
    </row>
    <row r="13" spans="1:7" x14ac:dyDescent="0.25">
      <c r="A13" s="80" t="s">
        <v>407</v>
      </c>
      <c r="B13" s="212">
        <v>0</v>
      </c>
      <c r="C13" s="212">
        <v>0</v>
      </c>
      <c r="D13" s="212">
        <v>0</v>
      </c>
      <c r="E13" s="212">
        <v>0</v>
      </c>
      <c r="F13" s="212">
        <v>0</v>
      </c>
      <c r="G13" s="212">
        <v>0</v>
      </c>
    </row>
    <row r="14" spans="1:7" x14ac:dyDescent="0.25">
      <c r="A14" s="80" t="s">
        <v>408</v>
      </c>
      <c r="B14" s="212">
        <v>0</v>
      </c>
      <c r="C14" s="212">
        <v>0</v>
      </c>
      <c r="D14" s="212">
        <v>0</v>
      </c>
      <c r="E14" s="212">
        <v>0</v>
      </c>
      <c r="F14" s="212">
        <v>0</v>
      </c>
      <c r="G14" s="212">
        <v>0</v>
      </c>
    </row>
    <row r="15" spans="1:7" x14ac:dyDescent="0.25">
      <c r="A15" s="80" t="s">
        <v>409</v>
      </c>
      <c r="B15" s="213">
        <v>2555484.8199999998</v>
      </c>
      <c r="C15" s="213">
        <v>731198.01</v>
      </c>
      <c r="D15" s="212">
        <v>3286682.83</v>
      </c>
      <c r="E15" s="213">
        <v>2851971.26</v>
      </c>
      <c r="F15" s="213">
        <v>2753609.23</v>
      </c>
      <c r="G15" s="212">
        <v>434711.5700000003</v>
      </c>
    </row>
    <row r="16" spans="1:7" x14ac:dyDescent="0.25">
      <c r="A16" s="80" t="s">
        <v>410</v>
      </c>
      <c r="B16" s="212">
        <v>0</v>
      </c>
      <c r="C16" s="212">
        <v>0</v>
      </c>
      <c r="D16" s="212">
        <v>0</v>
      </c>
      <c r="E16" s="212">
        <v>0</v>
      </c>
      <c r="F16" s="212">
        <v>0</v>
      </c>
      <c r="G16" s="212">
        <v>0</v>
      </c>
    </row>
    <row r="17" spans="1:7" x14ac:dyDescent="0.25">
      <c r="A17" s="80" t="s">
        <v>411</v>
      </c>
      <c r="B17" s="212">
        <v>0</v>
      </c>
      <c r="C17" s="212">
        <v>0</v>
      </c>
      <c r="D17" s="212">
        <v>0</v>
      </c>
      <c r="E17" s="212">
        <v>0</v>
      </c>
      <c r="F17" s="212">
        <v>0</v>
      </c>
      <c r="G17" s="212">
        <v>0</v>
      </c>
    </row>
    <row r="18" spans="1:7" x14ac:dyDescent="0.25">
      <c r="A18" s="80" t="s">
        <v>412</v>
      </c>
      <c r="B18" s="212">
        <v>0</v>
      </c>
      <c r="C18" s="212">
        <v>0</v>
      </c>
      <c r="D18" s="212">
        <v>0</v>
      </c>
      <c r="E18" s="212">
        <v>0</v>
      </c>
      <c r="F18" s="212">
        <v>0</v>
      </c>
      <c r="G18" s="212">
        <v>0</v>
      </c>
    </row>
    <row r="19" spans="1:7" x14ac:dyDescent="0.25">
      <c r="A19" s="60" t="s">
        <v>413</v>
      </c>
      <c r="B19" s="49">
        <f>SUM(B20:B26)</f>
        <v>2996515.18</v>
      </c>
      <c r="C19" s="49">
        <f t="shared" ref="C19:G19" si="2">SUM(C20:C26)</f>
        <v>120468.59</v>
      </c>
      <c r="D19" s="49">
        <f t="shared" si="2"/>
        <v>3116983.77</v>
      </c>
      <c r="E19" s="49">
        <f t="shared" si="2"/>
        <v>3061378.31</v>
      </c>
      <c r="F19" s="49">
        <f t="shared" si="2"/>
        <v>2836973.69</v>
      </c>
      <c r="G19" s="49">
        <f t="shared" si="2"/>
        <v>55605.460000000021</v>
      </c>
    </row>
    <row r="20" spans="1:7" x14ac:dyDescent="0.25">
      <c r="A20" s="80" t="s">
        <v>414</v>
      </c>
      <c r="B20" s="214">
        <v>0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</row>
    <row r="21" spans="1:7" x14ac:dyDescent="0.25">
      <c r="A21" s="80" t="s">
        <v>415</v>
      </c>
      <c r="B21" s="214">
        <v>0</v>
      </c>
      <c r="C21" s="214">
        <v>0</v>
      </c>
      <c r="D21" s="214">
        <v>0</v>
      </c>
      <c r="E21" s="214">
        <v>0</v>
      </c>
      <c r="F21" s="214">
        <v>0</v>
      </c>
      <c r="G21" s="214">
        <v>0</v>
      </c>
    </row>
    <row r="22" spans="1:7" x14ac:dyDescent="0.25">
      <c r="A22" s="80" t="s">
        <v>416</v>
      </c>
      <c r="B22" s="215">
        <v>404761.45</v>
      </c>
      <c r="C22" s="215">
        <v>0</v>
      </c>
      <c r="D22" s="214">
        <v>404761.45</v>
      </c>
      <c r="E22" s="215">
        <v>385091.72</v>
      </c>
      <c r="F22" s="215">
        <v>354285.74</v>
      </c>
      <c r="G22" s="214">
        <v>19669.73000000004</v>
      </c>
    </row>
    <row r="23" spans="1:7" x14ac:dyDescent="0.25">
      <c r="A23" s="80" t="s">
        <v>417</v>
      </c>
      <c r="B23" s="214">
        <v>0</v>
      </c>
      <c r="C23" s="214">
        <v>0</v>
      </c>
      <c r="D23" s="214">
        <v>0</v>
      </c>
      <c r="E23" s="214">
        <v>0</v>
      </c>
      <c r="F23" s="214">
        <v>0</v>
      </c>
      <c r="G23" s="214">
        <v>0</v>
      </c>
    </row>
    <row r="24" spans="1:7" x14ac:dyDescent="0.25">
      <c r="A24" s="80" t="s">
        <v>418</v>
      </c>
      <c r="B24" s="215">
        <v>602566.64</v>
      </c>
      <c r="C24" s="215">
        <v>60693.95</v>
      </c>
      <c r="D24" s="214">
        <v>663260.59</v>
      </c>
      <c r="E24" s="215">
        <v>654915.82999999996</v>
      </c>
      <c r="F24" s="215">
        <v>607972.85</v>
      </c>
      <c r="G24" s="214">
        <v>8344.7600000000093</v>
      </c>
    </row>
    <row r="25" spans="1:7" x14ac:dyDescent="0.25">
      <c r="A25" s="80" t="s">
        <v>419</v>
      </c>
      <c r="B25" s="215">
        <v>1989187.09</v>
      </c>
      <c r="C25" s="215">
        <v>59774.64</v>
      </c>
      <c r="D25" s="214">
        <v>2048961.73</v>
      </c>
      <c r="E25" s="215">
        <v>2021370.76</v>
      </c>
      <c r="F25" s="215">
        <v>1874715.1</v>
      </c>
      <c r="G25" s="214">
        <v>27590.969999999972</v>
      </c>
    </row>
    <row r="26" spans="1:7" x14ac:dyDescent="0.25">
      <c r="A26" s="80" t="s">
        <v>420</v>
      </c>
      <c r="B26" s="214">
        <v>0</v>
      </c>
      <c r="C26" s="214">
        <v>0</v>
      </c>
      <c r="D26" s="214">
        <v>0</v>
      </c>
      <c r="E26" s="214">
        <v>0</v>
      </c>
      <c r="F26" s="214">
        <v>0</v>
      </c>
      <c r="G26" s="214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5552000</v>
      </c>
      <c r="C77" s="4">
        <f t="shared" ref="C77:G77" si="10">C43+C9</f>
        <v>851666.6</v>
      </c>
      <c r="D77" s="4">
        <f t="shared" si="10"/>
        <v>6403666.5999999996</v>
      </c>
      <c r="E77" s="4">
        <f t="shared" si="10"/>
        <v>5913349.5700000003</v>
      </c>
      <c r="F77" s="4">
        <f t="shared" si="10"/>
        <v>5590582.9199999999</v>
      </c>
      <c r="G77" s="4">
        <f t="shared" si="10"/>
        <v>490317.03000000032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9:G19 B27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64" workbookViewId="0">
      <selection activeCell="B10" sqref="B10:G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437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Al 31 de Diciembre de 2022 y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0" t="s">
        <v>439</v>
      </c>
      <c r="B7" s="153" t="s">
        <v>304</v>
      </c>
      <c r="C7" s="153"/>
      <c r="D7" s="153"/>
      <c r="E7" s="153"/>
      <c r="F7" s="153"/>
      <c r="G7" s="153" t="s">
        <v>305</v>
      </c>
    </row>
    <row r="8" spans="1:7" ht="30" x14ac:dyDescent="0.25">
      <c r="A8" s="15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3"/>
    </row>
    <row r="9" spans="1:7" ht="15.75" customHeight="1" x14ac:dyDescent="0.25">
      <c r="A9" s="27" t="s">
        <v>440</v>
      </c>
      <c r="B9" s="123">
        <f>SUM(B10,B11,B12,B15,B16,B19)</f>
        <v>4174045.76</v>
      </c>
      <c r="C9" s="123">
        <f t="shared" ref="C9:G9" si="0">SUM(C10,C11,C12,C15,C16,C19)</f>
        <v>45000</v>
      </c>
      <c r="D9" s="123">
        <f t="shared" si="0"/>
        <v>4219045.76</v>
      </c>
      <c r="E9" s="123">
        <f t="shared" si="0"/>
        <v>4081748.98</v>
      </c>
      <c r="F9" s="123">
        <f t="shared" si="0"/>
        <v>3758982.33</v>
      </c>
      <c r="G9" s="123">
        <f t="shared" si="0"/>
        <v>137296.7799999998</v>
      </c>
    </row>
    <row r="10" spans="1:7" x14ac:dyDescent="0.25">
      <c r="A10" s="60" t="s">
        <v>441</v>
      </c>
      <c r="B10" s="217">
        <v>4174045.76</v>
      </c>
      <c r="C10" s="217">
        <v>45000</v>
      </c>
      <c r="D10" s="216">
        <v>4219045.76</v>
      </c>
      <c r="E10" s="217">
        <v>4081748.98</v>
      </c>
      <c r="F10" s="217">
        <v>3758982.33</v>
      </c>
      <c r="G10" s="216">
        <v>137296.7799999998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4174045.76</v>
      </c>
      <c r="C33" s="37">
        <f t="shared" ref="C33:G33" si="8">C21+C9</f>
        <v>45000</v>
      </c>
      <c r="D33" s="37">
        <f t="shared" si="8"/>
        <v>4219045.76</v>
      </c>
      <c r="E33" s="37">
        <f t="shared" si="8"/>
        <v>4081748.98</v>
      </c>
      <c r="F33" s="37">
        <f t="shared" si="8"/>
        <v>3758982.33</v>
      </c>
      <c r="G33" s="37">
        <f t="shared" si="8"/>
        <v>137296.7799999998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Lenovo</cp:lastModifiedBy>
  <cp:revision/>
  <dcterms:created xsi:type="dcterms:W3CDTF">2023-03-16T22:14:51Z</dcterms:created>
  <dcterms:modified xsi:type="dcterms:W3CDTF">2024-01-29T22:30:32Z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