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"/>
    </mc:Choice>
  </mc:AlternateContent>
  <bookViews>
    <workbookView xWindow="0" yWindow="0" windowWidth="20490" windowHeight="753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7" l="1"/>
  <c r="B16" i="6"/>
  <c r="C16" i="6"/>
  <c r="D16" i="6"/>
  <c r="E16" i="6"/>
  <c r="F16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F29" i="19"/>
  <c r="G18" i="19"/>
  <c r="F18" i="19"/>
  <c r="E18" i="19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E7" i="19"/>
  <c r="E29" i="19" s="1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E30" i="20" l="1"/>
  <c r="F30" i="20"/>
  <c r="E28" i="22"/>
  <c r="B30" i="20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D8" i="3"/>
  <c r="D20" i="3" s="1"/>
  <c r="C13" i="3"/>
  <c r="B22" i="3"/>
  <c r="C36" i="8"/>
  <c r="D36" i="8"/>
  <c r="E36" i="8"/>
  <c r="F36" i="8"/>
  <c r="G36" i="8"/>
  <c r="B36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41" i="6" s="1"/>
  <c r="E75" i="6"/>
  <c r="E67" i="6"/>
  <c r="E59" i="6"/>
  <c r="E54" i="6"/>
  <c r="E45" i="6"/>
  <c r="E37" i="6"/>
  <c r="E35" i="6"/>
  <c r="E28" i="6"/>
  <c r="D75" i="6"/>
  <c r="D67" i="6"/>
  <c r="D59" i="6"/>
  <c r="D54" i="6"/>
  <c r="D45" i="6"/>
  <c r="D37" i="6"/>
  <c r="D41" i="6" s="1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C41" i="6" s="1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47" i="2" l="1"/>
  <c r="E59" i="2" s="1"/>
  <c r="C9" i="9"/>
  <c r="H8" i="3"/>
  <c r="H20" i="3" s="1"/>
  <c r="E65" i="6"/>
  <c r="F47" i="2"/>
  <c r="F59" i="2" s="1"/>
  <c r="F81" i="2" s="1"/>
  <c r="F8" i="3"/>
  <c r="F20" i="3" s="1"/>
  <c r="E50" i="8"/>
  <c r="F50" i="8"/>
  <c r="G146" i="7"/>
  <c r="E84" i="7"/>
  <c r="G71" i="7"/>
  <c r="C9" i="7"/>
  <c r="G62" i="7"/>
  <c r="G28" i="7"/>
  <c r="C65" i="6"/>
  <c r="C70" i="6" s="1"/>
  <c r="G28" i="6"/>
  <c r="E81" i="2"/>
  <c r="F79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50" i="8"/>
  <c r="D50" i="8"/>
  <c r="C50" i="8"/>
  <c r="G50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16" i="6"/>
  <c r="G37" i="6"/>
  <c r="G65" i="6" l="1"/>
  <c r="E70" i="6"/>
  <c r="G41" i="6"/>
  <c r="C159" i="7"/>
  <c r="G77" i="9"/>
  <c r="E77" i="9"/>
  <c r="D77" i="9"/>
  <c r="E159" i="7"/>
  <c r="F159" i="7"/>
  <c r="B159" i="7"/>
  <c r="G9" i="7"/>
  <c r="B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<sst xmlns="http://schemas.openxmlformats.org/spreadsheetml/2006/main" count="1046" uniqueCount="620">
  <si>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</si>
  <si>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</si>
  <si>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</si>
  <si>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</si>
  <si>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</si>
  <si>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</si>
  <si>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</si>
  <si>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</si>
  <si>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</si>
  <si>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</si>
  <si>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</si>
  <si>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</si>
  <si>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</si>
  <si>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</si>
  <si>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</si>
  <si>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</si>
  <si>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</si>
  <si>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</si>
  <si>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</si>
  <si>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</si>
  <si>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</si>
  <si>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</si>
  <si>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</si>
  <si>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</si>
  <si>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</si>
  <si>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</si>
  <si>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</si>
  <si>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</si>
  <si>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</si>
  <si>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</si>
  <si>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</si>
  <si>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</si>
  <si>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</si>
  <si>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</si>
  <si>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</si>
  <si>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</si>
  <si>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</si>
  <si>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</si>
  <si>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</si>
  <si>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</si>
  <si>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</si>
  <si>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</si>
  <si>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</si>
  <si>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</si>
  <si>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</si>
  <si>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</si>
  <si>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</si>
  <si>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</si>
  <si>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</si>
  <si>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</si>
  <si>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</si>
  <si>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</si>
  <si>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</si>
  <si>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</si>
  <si>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</si>
  <si>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</si>
  <si>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</si>
  <si>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</si>
  <si>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</si>
  <si>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</si>
  <si>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</si>
  <si>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</si>
  <si>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</si>
  <si>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</si>
  <si>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</si>
  <si>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</si>
  <si>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</si>
  <si>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</si>
  <si>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</si>
  <si>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</si>
  <si>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</si>
  <si>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</si>
  <si>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</si>
  <si>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</si>
  <si>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</si>
  <si>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</si>
  <si>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</si>
  <si>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</si>
  <si>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</si>
  <si>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</si>
  <si>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</si>
  <si>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</si>
  <si>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</si>
  <si>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</si>
  <si>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</si>
  <si>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</si>
  <si>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</si>
  <si>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</si>
  <si>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</si>
  <si>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</si>
  <si>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</si>
  <si>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</si>
  <si>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</si>
  <si>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</si>
  <si>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</si>
  <si>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</si>
  <si>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</si>
  <si>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</si>
  <si>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</si>
  <si>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</si>
  <si>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</si>
  <si>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</si>
  <si>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</si>
  <si>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</si>
  <si>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</si>
  <si>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</si>
  <si>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</si>
  <si>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</si>
  <si>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</si>
  <si>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</si>
  <si>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</si>
  <si>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</si>
  <si>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</si>
  <si>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</si>
  <si>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</si>
  <si>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</si>
  <si>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</si>
  <si>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</si>
  <si>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</si>
  <si>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</si>
  <si>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</si>
  <si>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</si>
  <si>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</si>
  <si>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</si>
  <si>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</si>
  <si>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</si>
  <si>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</si>
  <si>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</si>
  <si>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</si>
  <si>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</si>
  <si>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</si>
  <si>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</si>
  <si>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</si>
  <si>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</si>
  <si>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</si>
  <si>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</si>
  <si>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</si>
  <si>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</si>
  <si>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</si>
  <si>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</si>
  <si>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</si>
  <si>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</si>
  <si>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</si>
  <si>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</si>
  <si>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</si>
  <si>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</si>
  <si>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</si>
  <si>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</si>
  <si>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</si>
  <si>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</si>
  <si>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</si>
  <si>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</si>
  <si>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</si>
  <si>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</si>
  <si>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</si>
  <si>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</si>
  <si>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</si>
  <si>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</si>
  <si>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</si>
  <si>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</si>
  <si>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</si>
  <si>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</si>
  <si>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</si>
  <si>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</si>
  <si>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</si>
  <si>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</si>
  <si>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</si>
  <si>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</si>
  <si>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</si>
  <si>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</si>
  <si>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</si>
  <si>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</si>
  <si>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</si>
  <si>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</si>
  <si>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</si>
  <si>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</si>
  <si>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</si>
  <si>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</si>
  <si>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</si>
  <si>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</si>
  <si>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</si>
  <si>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</si>
  <si>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</si>
  <si>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</si>
  <si>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</si>
  <si>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</si>
  <si>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</si>
  <si>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</si>
  <si>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</si>
  <si>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</si>
  <si>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</si>
  <si>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</si>
  <si>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</si>
  <si>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</si>
  <si>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</si>
  <si>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</si>
  <si>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</si>
  <si>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</si>
  <si>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</si>
  <si>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</si>
  <si>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</si>
  <si>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</si>
  <si>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</si>
  <si>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</si>
  <si>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</si>
  <si>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</si>
  <si>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</si>
  <si>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</si>
  <si>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</si>
  <si>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</si>
  <si>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</si>
  <si>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</si>
  <si>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</si>
  <si>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</si>
  <si>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</si>
  <si>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</si>
  <si>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</si>
  <si>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</si>
  <si>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</si>
  <si>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</si>
  <si>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</si>
  <si>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</si>
  <si>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</si>
  <si>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</si>
  <si>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</si>
  <si>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</si>
  <si>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</si>
  <si>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</si>
  <si>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</si>
  <si>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</si>
  <si>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</si>
  <si>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</si>
  <si>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</si>
  <si>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</si>
  <si>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</si>
  <si>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</si>
  <si>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</si>
  <si>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</si>
  <si>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</si>
  <si>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</si>
  <si>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</si>
  <si>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</si>
  <si>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</si>
  <si>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</si>
  <si>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</si>
  <si>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</si>
  <si>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</si>
  <si>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</si>
  <si>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</si>
  <si>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</si>
  <si>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</si>
  <si>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</si>
  <si>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</si>
  <si>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</si>
  <si>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</si>
  <si>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</si>
  <si>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</si>
  <si>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</si>
  <si>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</si>
  <si>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</si>
  <si>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</si>
  <si>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</si>
  <si>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</si>
  <si>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</si>
  <si>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</si>
  <si>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</si>
  <si>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</si>
  <si>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</si>
  <si>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</si>
  <si>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</si>
  <si>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</si>
  <si>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</si>
  <si>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</si>
  <si>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</si>
  <si>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</si>
  <si>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</si>
  <si>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</si>
  <si>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</si>
  <si>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</si>
  <si>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</si>
  <si>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</si>
  <si>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</si>
  <si>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</si>
  <si>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</si>
  <si>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</si>
  <si>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</si>
  <si>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</si>
  <si>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</si>
  <si>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</si>
  <si>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</si>
  <si>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</si>
  <si>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</si>
  <si>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</si>
  <si>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</si>
  <si>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</si>
  <si>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</si>
  <si>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</si>
  <si>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</si>
  <si>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</si>
  <si>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</si>
  <si>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</si>
  <si>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</si>
  <si>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</si>
  <si>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</si>
  <si>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</si>
  <si>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</si>
  <si>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</si>
  <si>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</si>
  <si>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</si>
  <si>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</si>
  <si>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</si>
  <si>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</si>
  <si>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</si>
  <si>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</si>
  <si>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</si>
  <si>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</si>
  <si>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</si>
  <si>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</si>
  <si>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</si>
  <si>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</si>
  <si>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</si>
  <si>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</si>
  <si>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</si>
  <si>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</si>
  <si>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</si>
  <si>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</si>
  <si>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</si>
  <si>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</si>
  <si>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</si>
  <si>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</si>
  <si>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</si>
  <si>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</si>
  <si>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</si>
  <si>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</si>
  <si>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</si>
  <si>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</si>
  <si>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</si>
  <si>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</si>
  <si>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</si>
  <si>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</si>
  <si>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</si>
  <si>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</si>
  <si>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</si>
  <si>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</si>
  <si>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</si>
  <si>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</si>
  <si>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</si>
  <si>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</si>
  <si>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</si>
  <si>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</si>
  <si>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</si>
  <si>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</si>
  <si>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</si>
  <si>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</si>
  <si>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</si>
  <si>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</si>
  <si>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</si>
  <si>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</si>
  <si>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</si>
  <si>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</si>
  <si>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</si>
  <si>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</si>
  <si>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</si>
  <si>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</si>
  <si>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</si>
  <si>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</si>
  <si>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</si>
  <si>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</si>
  <si>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</si>
  <si>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</si>
  <si>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</si>
  <si>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</si>
  <si>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</si>
  <si>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</si>
  <si>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</si>
  <si>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</si>
  <si>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</si>
  <si>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</si>
  <si>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</si>
  <si>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</si>
  <si>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</si>
  <si>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</si>
  <si>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</si>
  <si>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</si>
  <si>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</si>
  <si>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</si>
  <si>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</si>
  <si>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</si>
  <si>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</si>
  <si>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</si>
  <si>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</si>
  <si>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</si>
  <si>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</si>
  <si>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</si>
  <si>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</si>
  <si>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</si>
  <si>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</si>
  <si>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</si>
  <si>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</si>
  <si>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</si>
  <si>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</si>
  <si>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</si>
  <si>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</si>
  <si>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</si>
  <si>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</si>
  <si>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</si>
  <si>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</si>
  <si>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</si>
  <si>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</si>
  <si>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</si>
  <si>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</si>
  <si>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</si>
  <si>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</si>
  <si>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</si>
  <si>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</si>
  <si>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</si>
  <si>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</si>
  <si>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</si>
  <si>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</si>
  <si>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</si>
  <si>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</si>
  <si>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</si>
  <si>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</si>
  <si>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</si>
  <si>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</si>
  <si>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</si>
  <si>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</si>
  <si>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</si>
  <si>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</si>
  <si>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</si>
  <si>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</si>
  <si>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</si>
  <si>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</si>
  <si>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</si>
  <si>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</si>
  <si>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</si>
  <si>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</si>
  <si>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</si>
  <si>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</si>
  <si>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</si>
  <si>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</si>
  <si>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</si>
  <si>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</si>
  <si>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</si>
  <si>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</si>
  <si>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</si>
  <si>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</si>
  <si>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</si>
  <si>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</si>
  <si>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</si>
  <si>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</si>
  <si>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</si>
  <si>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</si>
  <si>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</si>
  <si>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</si>
  <si>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</si>
  <si>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</si>
  <si>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</si>
  <si>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</si>
  <si>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</si>
  <si>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</si>
  <si>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</si>
  <si>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</si>
  <si>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</si>
  <si>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</si>
  <si>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</si>
  <si>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</si>
  <si>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</si>
  <si>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</si>
  <si>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</si>
  <si>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</si>
  <si>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</si>
  <si>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</si>
  <si>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</si>
  <si>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</si>
  <si>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</si>
  <si>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</si>
  <si>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</si>
  <si>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</si>
  <si>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</si>
  <si>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</si>
  <si>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</si>
  <si>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</si>
  <si>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</si>
  <si>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</si>
  <si>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</si>
  <si>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</si>
  <si>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</si>
  <si>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</si>
  <si>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</si>
  <si>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</si>
  <si>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</si>
  <si>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</si>
  <si>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</si>
  <si>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</si>
  <si>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</si>
  <si>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</si>
  <si>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</si>
  <si>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</si>
  <si>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</si>
  <si>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</si>
  <si>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</si>
  <si>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</si>
  <si>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</si>
  <si>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</si>
  <si>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</si>
  <si>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</si>
  <si>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</si>
  <si>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</si>
  <si>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</si>
  <si>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</si>
  <si>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</si>
  <si>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</si>
  <si>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</si>
  <si>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</si>
  <si>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</si>
  <si>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</si>
  <si>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</si>
  <si>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</si>
  <si>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</si>
  <si>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</si>
  <si>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</si>
  <si>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</si>
  <si>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</si>
  <si>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</si>
  <si>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</si>
  <si>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</si>
  <si>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</si>
  <si>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</si>
  <si>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</si>
  <si>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</si>
  <si>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</si>
  <si>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</si>
  <si>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</si>
  <si>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</si>
  <si>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</si>
  <si>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</si>
  <si>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</si>
  <si>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</si>
  <si>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</si>
  <si>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</si>
  <si>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</si>
  <si>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</si>
  <si>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</si>
  <si>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</si>
  <si>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</si>
  <si>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</si>
  <si>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</si>
  <si>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</si>
  <si>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</si>
  <si>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</si>
  <si>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</si>
  <si>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</si>
  <si>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</si>
  <si>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</si>
  <si>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</si>
  <si>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</si>
  <si>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</si>
  <si>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</si>
  <si>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</si>
  <si>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</si>
  <si>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</si>
  <si>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</si>
  <si>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</si>
  <si>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</si>
  <si>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</si>
  <si>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</si>
  <si>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</si>
  <si>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</si>
  <si>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</si>
  <si>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</si>
  <si>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</si>
  <si>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</si>
  <si>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</si>
  <si>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</si>
  <si>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</si>
  <si>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</si>
  <si>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</si>
  <si>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</si>
  <si>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</si>
  <si>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</si>
  <si>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</si>
  <si>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</si>
  <si>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</si>
  <si>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</si>
  <si>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</si>
  <si>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</si>
  <si>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</si>
  <si>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</si>
  <si>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</si>
  <si>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</si>
  <si>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</si>
  <si>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</si>
  <si>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31111M340010000 DESPACHO DEL PRESIDENTE MUNICIPAL</t>
  </si>
  <si>
    <t>31111M340020000 SINDICATURA</t>
  </si>
  <si>
    <t>31111M340030000 DESPACHO DE REGIDORES</t>
  </si>
  <si>
    <t>31111M340040000 SECRETARIA DE H. AYUNTAMIENTO</t>
  </si>
  <si>
    <t>31111M340050000 DIRECCION DE PLANEACION</t>
  </si>
  <si>
    <t>31111M340060000 COORDINACION DE UMAIP</t>
  </si>
  <si>
    <t>31111M340070000 COORDINACION DE COMUNICACION SOCIAL</t>
  </si>
  <si>
    <t>31111M340080000 TESORERIA MUNICIPAL</t>
  </si>
  <si>
    <t>31111M340090000 CONTRALORIA MUNICIPAL</t>
  </si>
  <si>
    <t>31111M340100000 OFICIALIA MAYOR</t>
  </si>
  <si>
    <t>31111M340110000 COORDINACION DE JUVENTUD</t>
  </si>
  <si>
    <t>31111M340120000 DIRECCION DE OBRAS PUBLICAS MUNICIPALES</t>
  </si>
  <si>
    <t>31111M340130000 DIRECCION DE CATASTRO</t>
  </si>
  <si>
    <t>31111M340140000 COORD DE SERVICIOS PUBLICOS MUNICIPALES</t>
  </si>
  <si>
    <t>31111M340150000 DIRECCION DE CASA DE CULTURA</t>
  </si>
  <si>
    <t>31111M340160000 DIRECCION DE DEPORTES</t>
  </si>
  <si>
    <t>31111M340170000 COORDINACION DE EDUCACION</t>
  </si>
  <si>
    <t>31111M340180000 DIRECCION DE DESARROLLO URBANO</t>
  </si>
  <si>
    <t>31111M340190000 DIRECCION DE DESARROLLO SOCIAL</t>
  </si>
  <si>
    <t>31111M340200000 DIRECCION DE DESARROLLO RURAL</t>
  </si>
  <si>
    <t>31111M340210000 DIRECCION DE DESARROLLO ECONOMICO</t>
  </si>
  <si>
    <t>31111M340220000 DIRECCION DE MIGRANTES</t>
  </si>
  <si>
    <t>31111M340230000 DIR. DE SEGURIDAD PUBLICA Y VIALIDAD</t>
  </si>
  <si>
    <t>31111M340240000 COORDINACION DE PROTECCION CIVIL</t>
  </si>
  <si>
    <t>31111M340250000 COORDINACION DE ECOLOGIA Y MEDIO AMBIENT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</si>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</sst>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D10" sqref="D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618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587</v>
      </c>
      <c r="C6" s="1" t="s">
        <v>588</v>
      </c>
      <c r="D6" s="42" t="s">
        <v>5</v>
      </c>
      <c r="E6" s="41" t="s">
        <v>587</v>
      </c>
      <c r="F6" s="1" t="s">
        <v>588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47">
        <f>SUM(B10:B16)</f>
        <v>30956488.449999999</v>
      </c>
      <c r="C9" s="47">
        <f>SUM(C10:C16)</f>
        <v>31379160.93</v>
      </c>
      <c r="D9" s="46" t="s">
        <v>11</v>
      </c>
      <c r="E9" s="47">
        <f>SUM(E10:E18)</f>
        <v>6328452.3599999994</v>
      </c>
      <c r="F9" s="47">
        <f>SUM(F10:F18)</f>
        <v>9776218.4899999984</v>
      </c>
    </row>
    <row r="10" spans="1:6" x14ac:dyDescent="0.25">
      <c r="A10" s="48" t="s">
        <v>12</v>
      </c>
      <c r="B10" s="47">
        <v>0</v>
      </c>
      <c r="C10" s="47">
        <v>0</v>
      </c>
      <c r="D10" s="48" t="s">
        <v>13</v>
      </c>
      <c r="E10" s="47">
        <v>80695.56</v>
      </c>
      <c r="F10" s="47">
        <v>80695.56</v>
      </c>
    </row>
    <row r="11" spans="1:6" x14ac:dyDescent="0.25">
      <c r="A11" s="48" t="s">
        <v>14</v>
      </c>
      <c r="B11" s="47">
        <v>31200010.309999999</v>
      </c>
      <c r="C11" s="47">
        <v>31622682.789999999</v>
      </c>
      <c r="D11" s="48" t="s">
        <v>15</v>
      </c>
      <c r="E11" s="47">
        <v>712356.32</v>
      </c>
      <c r="F11" s="47">
        <v>712356.32</v>
      </c>
    </row>
    <row r="12" spans="1:6" x14ac:dyDescent="0.25">
      <c r="A12" s="48" t="s">
        <v>16</v>
      </c>
      <c r="B12" s="47">
        <v>0</v>
      </c>
      <c r="C12" s="47">
        <v>0</v>
      </c>
      <c r="D12" s="48" t="s">
        <v>17</v>
      </c>
      <c r="E12" s="47">
        <v>-1177545.8600000001</v>
      </c>
      <c r="F12" s="47">
        <v>2526340.52</v>
      </c>
    </row>
    <row r="13" spans="1:6" x14ac:dyDescent="0.25">
      <c r="A13" s="48" t="s">
        <v>18</v>
      </c>
      <c r="B13" s="47">
        <v>-243521.86</v>
      </c>
      <c r="C13" s="47">
        <v>-243521.86</v>
      </c>
      <c r="D13" s="48" t="s">
        <v>19</v>
      </c>
      <c r="E13" s="47">
        <v>0</v>
      </c>
      <c r="F13" s="47">
        <v>0</v>
      </c>
    </row>
    <row r="14" spans="1:6" x14ac:dyDescent="0.25">
      <c r="A14" s="48" t="s">
        <v>20</v>
      </c>
      <c r="B14" s="47">
        <v>0</v>
      </c>
      <c r="C14" s="47">
        <v>0</v>
      </c>
      <c r="D14" s="48" t="s">
        <v>21</v>
      </c>
      <c r="E14" s="47">
        <v>297638.46000000002</v>
      </c>
      <c r="F14" s="47">
        <v>297638.46000000002</v>
      </c>
    </row>
    <row r="15" spans="1:6" x14ac:dyDescent="0.25">
      <c r="A15" s="48" t="s">
        <v>22</v>
      </c>
      <c r="B15" s="47">
        <v>0</v>
      </c>
      <c r="C15" s="47">
        <v>0</v>
      </c>
      <c r="D15" s="48" t="s">
        <v>23</v>
      </c>
      <c r="E15" s="47">
        <v>0</v>
      </c>
      <c r="F15" s="47">
        <v>0</v>
      </c>
    </row>
    <row r="16" spans="1:6" x14ac:dyDescent="0.25">
      <c r="A16" s="48" t="s">
        <v>24</v>
      </c>
      <c r="B16" s="47">
        <v>0</v>
      </c>
      <c r="C16" s="47">
        <v>0</v>
      </c>
      <c r="D16" s="48" t="s">
        <v>25</v>
      </c>
      <c r="E16" s="47">
        <v>1264423.1200000001</v>
      </c>
      <c r="F16" s="47">
        <v>1008302.87</v>
      </c>
    </row>
    <row r="17" spans="1:6" x14ac:dyDescent="0.25">
      <c r="A17" s="46" t="s">
        <v>26</v>
      </c>
      <c r="B17" s="47">
        <f>SUM(B18:B24)</f>
        <v>5036341.17</v>
      </c>
      <c r="C17" s="47">
        <f>SUM(C18:C24)</f>
        <v>5043341.17</v>
      </c>
      <c r="D17" s="48" t="s">
        <v>27</v>
      </c>
      <c r="E17" s="47">
        <v>0</v>
      </c>
      <c r="F17" s="47">
        <v>0</v>
      </c>
    </row>
    <row r="18" spans="1:6" x14ac:dyDescent="0.25">
      <c r="A18" s="48" t="s">
        <v>28</v>
      </c>
      <c r="B18" s="47">
        <v>0</v>
      </c>
      <c r="C18" s="47">
        <v>0</v>
      </c>
      <c r="D18" s="48" t="s">
        <v>29</v>
      </c>
      <c r="E18" s="47">
        <v>5150884.76</v>
      </c>
      <c r="F18" s="47">
        <v>5150884.76</v>
      </c>
    </row>
    <row r="19" spans="1:6" x14ac:dyDescent="0.25">
      <c r="A19" s="48" t="s">
        <v>30</v>
      </c>
      <c r="B19" s="47">
        <v>1648698.39</v>
      </c>
      <c r="C19" s="47">
        <v>1648698.39</v>
      </c>
      <c r="D19" s="46" t="s">
        <v>31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32</v>
      </c>
      <c r="B20" s="47">
        <v>389444.45</v>
      </c>
      <c r="C20" s="47">
        <v>396444.45</v>
      </c>
      <c r="D20" s="48" t="s">
        <v>33</v>
      </c>
      <c r="E20" s="47">
        <v>0</v>
      </c>
      <c r="F20" s="47">
        <v>0</v>
      </c>
    </row>
    <row r="21" spans="1:6" x14ac:dyDescent="0.25">
      <c r="A21" s="48" t="s">
        <v>34</v>
      </c>
      <c r="B21" s="47">
        <v>1949372.86</v>
      </c>
      <c r="C21" s="47">
        <v>1949372.86</v>
      </c>
      <c r="D21" s="48" t="s">
        <v>35</v>
      </c>
      <c r="E21" s="47">
        <v>0</v>
      </c>
      <c r="F21" s="47">
        <v>0</v>
      </c>
    </row>
    <row r="22" spans="1:6" x14ac:dyDescent="0.25">
      <c r="A22" s="48" t="s">
        <v>36</v>
      </c>
      <c r="B22" s="47">
        <v>0</v>
      </c>
      <c r="C22" s="47">
        <v>0</v>
      </c>
      <c r="D22" s="48" t="s">
        <v>37</v>
      </c>
      <c r="E22" s="47">
        <v>0</v>
      </c>
      <c r="F22" s="47">
        <v>0</v>
      </c>
    </row>
    <row r="23" spans="1:6" x14ac:dyDescent="0.25">
      <c r="A23" s="48" t="s">
        <v>38</v>
      </c>
      <c r="B23" s="47">
        <v>0</v>
      </c>
      <c r="C23" s="47">
        <v>0</v>
      </c>
      <c r="D23" s="46" t="s">
        <v>39</v>
      </c>
      <c r="E23" s="47">
        <f>E24+E25</f>
        <v>-1313.7</v>
      </c>
      <c r="F23" s="47">
        <f>F24+F25</f>
        <v>-1313.7</v>
      </c>
    </row>
    <row r="24" spans="1:6" x14ac:dyDescent="0.25">
      <c r="A24" s="48" t="s">
        <v>40</v>
      </c>
      <c r="B24" s="47">
        <v>1048825.47</v>
      </c>
      <c r="C24" s="47">
        <v>1048825.47</v>
      </c>
      <c r="D24" s="48" t="s">
        <v>41</v>
      </c>
      <c r="E24" s="47">
        <v>-1313.7</v>
      </c>
      <c r="F24" s="47">
        <v>-1313.7</v>
      </c>
    </row>
    <row r="25" spans="1:6" x14ac:dyDescent="0.25">
      <c r="A25" s="46" t="s">
        <v>42</v>
      </c>
      <c r="B25" s="47">
        <f>SUM(B26:B30)</f>
        <v>5038008.29</v>
      </c>
      <c r="C25" s="47">
        <f>SUM(C26:C30)</f>
        <v>390960.69</v>
      </c>
      <c r="D25" s="48" t="s">
        <v>43</v>
      </c>
      <c r="E25" s="47">
        <v>0</v>
      </c>
      <c r="F25" s="47">
        <v>0</v>
      </c>
    </row>
    <row r="26" spans="1:6" x14ac:dyDescent="0.25">
      <c r="A26" s="48" t="s">
        <v>44</v>
      </c>
      <c r="B26" s="47">
        <v>143625.69</v>
      </c>
      <c r="C26" s="47">
        <v>143625.69</v>
      </c>
      <c r="D26" s="46" t="s">
        <v>45</v>
      </c>
      <c r="E26" s="47">
        <v>0</v>
      </c>
      <c r="F26" s="47">
        <v>0</v>
      </c>
    </row>
    <row r="27" spans="1:6" x14ac:dyDescent="0.25">
      <c r="A27" s="48" t="s">
        <v>46</v>
      </c>
      <c r="B27" s="47">
        <v>0</v>
      </c>
      <c r="C27" s="47">
        <v>0</v>
      </c>
      <c r="D27" s="46" t="s">
        <v>47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48</v>
      </c>
      <c r="B28" s="47">
        <v>0</v>
      </c>
      <c r="C28" s="47">
        <v>0</v>
      </c>
      <c r="D28" s="48" t="s">
        <v>49</v>
      </c>
      <c r="E28" s="47">
        <v>0</v>
      </c>
      <c r="F28" s="47">
        <v>0</v>
      </c>
    </row>
    <row r="29" spans="1:6" x14ac:dyDescent="0.25">
      <c r="A29" s="48" t="s">
        <v>50</v>
      </c>
      <c r="B29" s="47">
        <v>4894382.5999999996</v>
      </c>
      <c r="C29" s="47">
        <v>247335</v>
      </c>
      <c r="D29" s="48" t="s">
        <v>51</v>
      </c>
      <c r="E29" s="47">
        <v>0</v>
      </c>
      <c r="F29" s="47">
        <v>0</v>
      </c>
    </row>
    <row r="30" spans="1:6" x14ac:dyDescent="0.25">
      <c r="A30" s="48" t="s">
        <v>52</v>
      </c>
      <c r="B30" s="47">
        <v>0</v>
      </c>
      <c r="C30" s="47">
        <v>0</v>
      </c>
      <c r="D30" s="48" t="s">
        <v>53</v>
      </c>
      <c r="E30" s="47">
        <v>0</v>
      </c>
      <c r="F30" s="47">
        <v>0</v>
      </c>
    </row>
    <row r="31" spans="1:6" x14ac:dyDescent="0.25">
      <c r="A31" s="46" t="s">
        <v>54</v>
      </c>
      <c r="B31" s="47">
        <f>SUM(B32:B36)</f>
        <v>0</v>
      </c>
      <c r="C31" s="47">
        <f>SUM(C32:C36)</f>
        <v>0</v>
      </c>
      <c r="D31" s="46" t="s">
        <v>55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56</v>
      </c>
      <c r="B32" s="47">
        <v>0</v>
      </c>
      <c r="C32" s="47">
        <v>0</v>
      </c>
      <c r="D32" s="48" t="s">
        <v>57</v>
      </c>
      <c r="E32" s="47">
        <v>0</v>
      </c>
      <c r="F32" s="47">
        <v>0</v>
      </c>
    </row>
    <row r="33" spans="1:6" ht="14.45" customHeight="1" x14ac:dyDescent="0.25">
      <c r="A33" s="48" t="s">
        <v>58</v>
      </c>
      <c r="B33" s="47">
        <v>0</v>
      </c>
      <c r="C33" s="47">
        <v>0</v>
      </c>
      <c r="D33" s="48" t="s">
        <v>59</v>
      </c>
      <c r="E33" s="47">
        <v>0</v>
      </c>
      <c r="F33" s="47">
        <v>0</v>
      </c>
    </row>
    <row r="34" spans="1:6" ht="14.45" customHeight="1" x14ac:dyDescent="0.25">
      <c r="A34" s="48" t="s">
        <v>60</v>
      </c>
      <c r="B34" s="47">
        <v>0</v>
      </c>
      <c r="C34" s="47">
        <v>0</v>
      </c>
      <c r="D34" s="48" t="s">
        <v>61</v>
      </c>
      <c r="E34" s="47">
        <v>0</v>
      </c>
      <c r="F34" s="47">
        <v>0</v>
      </c>
    </row>
    <row r="35" spans="1:6" ht="14.45" customHeight="1" x14ac:dyDescent="0.25">
      <c r="A35" s="48" t="s">
        <v>62</v>
      </c>
      <c r="B35" s="47">
        <v>0</v>
      </c>
      <c r="C35" s="47">
        <v>0</v>
      </c>
      <c r="D35" s="48" t="s">
        <v>63</v>
      </c>
      <c r="E35" s="47">
        <v>0</v>
      </c>
      <c r="F35" s="47">
        <v>0</v>
      </c>
    </row>
    <row r="36" spans="1:6" ht="14.45" customHeight="1" x14ac:dyDescent="0.25">
      <c r="A36" s="48" t="s">
        <v>64</v>
      </c>
      <c r="B36" s="47">
        <v>0</v>
      </c>
      <c r="C36" s="47">
        <v>0</v>
      </c>
      <c r="D36" s="48" t="s">
        <v>65</v>
      </c>
      <c r="E36" s="47">
        <v>0</v>
      </c>
      <c r="F36" s="47">
        <v>0</v>
      </c>
    </row>
    <row r="37" spans="1:6" ht="14.45" customHeight="1" x14ac:dyDescent="0.25">
      <c r="A37" s="46" t="s">
        <v>66</v>
      </c>
      <c r="B37" s="47">
        <v>0</v>
      </c>
      <c r="C37" s="47">
        <v>0</v>
      </c>
      <c r="D37" s="48" t="s">
        <v>67</v>
      </c>
      <c r="E37" s="47">
        <v>0</v>
      </c>
      <c r="F37" s="47">
        <v>0</v>
      </c>
    </row>
    <row r="38" spans="1:6" x14ac:dyDescent="0.25">
      <c r="A38" s="46" t="s">
        <v>68</v>
      </c>
      <c r="B38" s="47">
        <f>SUM(B39:B40)</f>
        <v>0</v>
      </c>
      <c r="C38" s="47">
        <f>SUM(C39:C40)</f>
        <v>0</v>
      </c>
      <c r="D38" s="46" t="s">
        <v>69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70</v>
      </c>
      <c r="B39" s="47">
        <v>0</v>
      </c>
      <c r="C39" s="47">
        <v>0</v>
      </c>
      <c r="D39" s="48" t="s">
        <v>71</v>
      </c>
      <c r="E39" s="47">
        <v>0</v>
      </c>
      <c r="F39" s="47">
        <v>0</v>
      </c>
    </row>
    <row r="40" spans="1:6" x14ac:dyDescent="0.25">
      <c r="A40" s="48" t="s">
        <v>72</v>
      </c>
      <c r="B40" s="47">
        <v>0</v>
      </c>
      <c r="C40" s="47">
        <v>0</v>
      </c>
      <c r="D40" s="48" t="s">
        <v>73</v>
      </c>
      <c r="E40" s="47">
        <v>0</v>
      </c>
      <c r="F40" s="47">
        <v>0</v>
      </c>
    </row>
    <row r="41" spans="1:6" x14ac:dyDescent="0.25">
      <c r="A41" s="46" t="s">
        <v>74</v>
      </c>
      <c r="B41" s="47">
        <f>SUM(B42:B45)</f>
        <v>0</v>
      </c>
      <c r="C41" s="47">
        <f>SUM(C42:C45)</f>
        <v>0</v>
      </c>
      <c r="D41" s="48" t="s">
        <v>75</v>
      </c>
      <c r="E41" s="47">
        <v>0</v>
      </c>
      <c r="F41" s="47">
        <v>0</v>
      </c>
    </row>
    <row r="42" spans="1:6" x14ac:dyDescent="0.25">
      <c r="A42" s="48" t="s">
        <v>76</v>
      </c>
      <c r="B42" s="47">
        <v>0</v>
      </c>
      <c r="C42" s="47">
        <v>0</v>
      </c>
      <c r="D42" s="46" t="s">
        <v>77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78</v>
      </c>
      <c r="B43" s="47">
        <v>0</v>
      </c>
      <c r="C43" s="47">
        <v>0</v>
      </c>
      <c r="D43" s="48" t="s">
        <v>79</v>
      </c>
      <c r="E43" s="47">
        <v>0</v>
      </c>
      <c r="F43" s="47">
        <v>0</v>
      </c>
    </row>
    <row r="44" spans="1:6" x14ac:dyDescent="0.25">
      <c r="A44" s="48" t="s">
        <v>80</v>
      </c>
      <c r="B44" s="47">
        <v>0</v>
      </c>
      <c r="C44" s="47">
        <v>0</v>
      </c>
      <c r="D44" s="48" t="s">
        <v>81</v>
      </c>
      <c r="E44" s="47">
        <v>0</v>
      </c>
      <c r="F44" s="47">
        <v>0</v>
      </c>
    </row>
    <row r="45" spans="1:6" x14ac:dyDescent="0.25">
      <c r="A45" s="48" t="s">
        <v>82</v>
      </c>
      <c r="B45" s="47">
        <v>0</v>
      </c>
      <c r="C45" s="47">
        <v>0</v>
      </c>
      <c r="D45" s="48" t="s">
        <v>83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84</v>
      </c>
      <c r="B47" s="4">
        <f>B9+B17+B25+B31+B37+B38+B41</f>
        <v>41030837.909999996</v>
      </c>
      <c r="C47" s="4">
        <f>C9+C17+C25+C31+C37+C38+C41</f>
        <v>36813462.789999999</v>
      </c>
      <c r="D47" s="2" t="s">
        <v>85</v>
      </c>
      <c r="E47" s="4">
        <f>E9+E19+E23+E26+E27+E31+E38+E42</f>
        <v>6327138.6599999992</v>
      </c>
      <c r="F47" s="4">
        <f>F9+F19+F23+F26+F27+F31+F38+F42</f>
        <v>9774904.7899999991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47">
        <v>0</v>
      </c>
      <c r="C50" s="47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47">
        <v>266393.95</v>
      </c>
      <c r="C51" s="47">
        <v>266393.95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47">
        <v>303392287.60000002</v>
      </c>
      <c r="C52" s="47">
        <v>287075789.94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47">
        <v>32241890.940000001</v>
      </c>
      <c r="C53" s="47">
        <v>27579424.449999999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47">
        <v>453163.5</v>
      </c>
      <c r="C54" s="47">
        <v>453163.5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47">
        <v>-22152202.91</v>
      </c>
      <c r="C55" s="47">
        <v>-22152202.91</v>
      </c>
      <c r="D55" s="50" t="s">
        <v>99</v>
      </c>
      <c r="E55" s="47">
        <v>5185864.99</v>
      </c>
      <c r="F55" s="47">
        <v>5185864.99</v>
      </c>
    </row>
    <row r="56" spans="1:6" x14ac:dyDescent="0.25">
      <c r="A56" s="46" t="s">
        <v>100</v>
      </c>
      <c r="B56" s="47">
        <v>1064994.25</v>
      </c>
      <c r="C56" s="47">
        <v>1064994.25</v>
      </c>
      <c r="D56" s="45"/>
      <c r="E56" s="49"/>
      <c r="F56" s="49"/>
    </row>
    <row r="57" spans="1:6" x14ac:dyDescent="0.25">
      <c r="A57" s="46" t="s">
        <v>101</v>
      </c>
      <c r="B57" s="47">
        <v>0</v>
      </c>
      <c r="C57" s="47">
        <v>0</v>
      </c>
      <c r="D57" s="2" t="s">
        <v>102</v>
      </c>
      <c r="E57" s="4">
        <f>SUM(E50:E55)</f>
        <v>5185864.99</v>
      </c>
      <c r="F57" s="4">
        <f>SUM(F50:F55)</f>
        <v>5185864.99</v>
      </c>
    </row>
    <row r="58" spans="1:6" x14ac:dyDescent="0.25">
      <c r="A58" s="46" t="s">
        <v>103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11513003.649999999</v>
      </c>
      <c r="F59" s="4">
        <f>F47+F57</f>
        <v>14960769.779999999</v>
      </c>
    </row>
    <row r="60" spans="1:6" x14ac:dyDescent="0.25">
      <c r="A60" s="3" t="s">
        <v>105</v>
      </c>
      <c r="B60" s="4">
        <f>SUM(B50:B58)</f>
        <v>315266527.32999998</v>
      </c>
      <c r="C60" s="4">
        <f>SUM(C50:C58)</f>
        <v>294287563.17999995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356297365.24000001</v>
      </c>
      <c r="C62" s="4">
        <f>SUM(C47+C60)</f>
        <v>331101025.96999997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47">
        <f>SUM(E64:E66)</f>
        <v>3137387.2399999998</v>
      </c>
      <c r="F63" s="47">
        <f>SUM(F64:F66)</f>
        <v>3137387.2399999998</v>
      </c>
    </row>
    <row r="64" spans="1:6" x14ac:dyDescent="0.25">
      <c r="A64" s="45"/>
      <c r="B64" s="45"/>
      <c r="C64" s="45"/>
      <c r="D64" s="46" t="s">
        <v>109</v>
      </c>
      <c r="E64" s="47">
        <v>-78680.91</v>
      </c>
      <c r="F64" s="47">
        <v>-78680.91</v>
      </c>
    </row>
    <row r="65" spans="1:6" x14ac:dyDescent="0.25">
      <c r="A65" s="45"/>
      <c r="B65" s="45"/>
      <c r="C65" s="45"/>
      <c r="D65" s="50" t="s">
        <v>110</v>
      </c>
      <c r="E65" s="47">
        <v>3216068.15</v>
      </c>
      <c r="F65" s="47">
        <v>3216068.15</v>
      </c>
    </row>
    <row r="66" spans="1:6" x14ac:dyDescent="0.25">
      <c r="A66" s="45"/>
      <c r="B66" s="45"/>
      <c r="C66" s="45"/>
      <c r="D66" s="46" t="s">
        <v>111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112</v>
      </c>
      <c r="E68" s="47">
        <f>SUM(E69:E73)</f>
        <v>341646974.35000002</v>
      </c>
      <c r="F68" s="47">
        <f>SUM(F69:F73)</f>
        <v>313002868.94999999</v>
      </c>
    </row>
    <row r="69" spans="1:6" x14ac:dyDescent="0.25">
      <c r="A69" s="53"/>
      <c r="B69" s="45"/>
      <c r="C69" s="45"/>
      <c r="D69" s="46" t="s">
        <v>113</v>
      </c>
      <c r="E69" s="47">
        <v>29811275.059999999</v>
      </c>
      <c r="F69" s="47">
        <v>50260496.899999999</v>
      </c>
    </row>
    <row r="70" spans="1:6" x14ac:dyDescent="0.25">
      <c r="A70" s="53"/>
      <c r="B70" s="45"/>
      <c r="C70" s="45"/>
      <c r="D70" s="46" t="s">
        <v>114</v>
      </c>
      <c r="E70" s="47">
        <v>311835699.29000002</v>
      </c>
      <c r="F70" s="47">
        <v>262742372.05000001</v>
      </c>
    </row>
    <row r="71" spans="1:6" x14ac:dyDescent="0.25">
      <c r="A71" s="53"/>
      <c r="B71" s="45"/>
      <c r="C71" s="45"/>
      <c r="D71" s="46" t="s">
        <v>115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116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117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118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119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120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344784361.59000003</v>
      </c>
      <c r="F79" s="4">
        <f>F63+F68+F75</f>
        <v>316140256.19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356297365.24000001</v>
      </c>
      <c r="F81" s="4">
        <f>F59+F79</f>
        <v>331101025.96999997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442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572</v>
      </c>
      <c r="B6" s="7" t="s">
        <v>573</v>
      </c>
      <c r="C6" s="33" t="s">
        <v>551</v>
      </c>
      <c r="D6" s="33" t="s">
        <v>552</v>
      </c>
      <c r="E6" s="33" t="s">
        <v>553</v>
      </c>
      <c r="F6" s="33" t="s">
        <v>554</v>
      </c>
      <c r="G6" s="33" t="s">
        <v>555</v>
      </c>
    </row>
    <row r="7" spans="1:7" ht="15.75" customHeight="1" x14ac:dyDescent="0.25">
      <c r="A7" s="26" t="s">
        <v>556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571</v>
      </c>
      <c r="B20" s="75"/>
      <c r="C20" s="75"/>
      <c r="D20" s="75"/>
      <c r="E20" s="75"/>
      <c r="F20" s="75"/>
      <c r="G20" s="75"/>
    </row>
    <row r="21" spans="1:7" x14ac:dyDescent="0.25">
      <c r="A21" s="3" t="s">
        <v>564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571</v>
      </c>
      <c r="B27" s="76"/>
      <c r="C27" s="76"/>
      <c r="D27" s="76"/>
      <c r="E27" s="76"/>
      <c r="F27" s="76"/>
      <c r="G27" s="76"/>
    </row>
    <row r="28" spans="1:7" x14ac:dyDescent="0.25">
      <c r="A28" s="3" t="s">
        <v>568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569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571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570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457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497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460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442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572</v>
      </c>
      <c r="B6" s="7" t="s">
        <v>573</v>
      </c>
      <c r="C6" s="33" t="s">
        <v>551</v>
      </c>
      <c r="D6" s="33" t="s">
        <v>552</v>
      </c>
      <c r="E6" s="33" t="s">
        <v>553</v>
      </c>
      <c r="F6" s="33" t="s">
        <v>554</v>
      </c>
      <c r="G6" s="33" t="s">
        <v>555</v>
      </c>
    </row>
    <row r="7" spans="1:7" ht="15.75" customHeight="1" x14ac:dyDescent="0.25">
      <c r="A7" s="26" t="s">
        <v>462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575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576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571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474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476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443</v>
      </c>
      <c r="B5" s="7" t="s">
        <v>577</v>
      </c>
      <c r="C5" s="33" t="s">
        <v>578</v>
      </c>
      <c r="D5" s="33" t="s">
        <v>579</v>
      </c>
      <c r="E5" s="33" t="s">
        <v>580</v>
      </c>
      <c r="F5" s="33" t="s">
        <v>581</v>
      </c>
      <c r="G5" s="33" t="s">
        <v>582</v>
      </c>
    </row>
    <row r="6" spans="1:7" ht="15.75" customHeight="1" x14ac:dyDescent="0.25">
      <c r="A6" s="26" t="s">
        <v>445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557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451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455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457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497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585</v>
      </c>
    </row>
    <row r="39" spans="1:7" x14ac:dyDescent="0.25">
      <c r="A39" t="s">
        <v>586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443</v>
      </c>
      <c r="B5" s="7" t="s">
        <v>577</v>
      </c>
      <c r="C5" s="33" t="s">
        <v>578</v>
      </c>
      <c r="D5" s="33" t="s">
        <v>579</v>
      </c>
      <c r="E5" s="33" t="s">
        <v>580</v>
      </c>
      <c r="F5" s="33" t="s">
        <v>581</v>
      </c>
      <c r="G5" s="33" t="s">
        <v>582</v>
      </c>
    </row>
    <row r="6" spans="1:7" ht="15.75" customHeight="1" x14ac:dyDescent="0.25">
      <c r="A6" s="26" t="s">
        <v>462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575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576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571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474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583</v>
      </c>
    </row>
    <row r="32" spans="1:7" x14ac:dyDescent="0.25">
      <c r="A32" t="s">
        <v>584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NOMBRE DEL ENTE PÚBLICO (a)</v>
      </c>
      <c r="B2" s="182"/>
      <c r="C2" s="182"/>
      <c r="D2" s="182"/>
      <c r="E2" s="182"/>
      <c r="F2" s="183"/>
    </row>
    <row r="3" spans="1:6" x14ac:dyDescent="0.25">
      <c r="A3" s="178" t="s">
        <v>505</v>
      </c>
      <c r="B3" s="179"/>
      <c r="C3" s="179"/>
      <c r="D3" s="179"/>
      <c r="E3" s="179"/>
      <c r="F3" s="180"/>
    </row>
    <row r="4" spans="1:6" ht="30" x14ac:dyDescent="0.25">
      <c r="A4" s="139" t="s">
        <v>443</v>
      </c>
      <c r="B4" s="7" t="s">
        <v>506</v>
      </c>
      <c r="C4" s="33" t="s">
        <v>507</v>
      </c>
      <c r="D4" s="33" t="s">
        <v>508</v>
      </c>
      <c r="E4" s="33" t="s">
        <v>509</v>
      </c>
      <c r="F4" s="33" t="s">
        <v>510</v>
      </c>
    </row>
    <row r="5" spans="1:6" ht="15.75" customHeight="1" x14ac:dyDescent="0.25">
      <c r="A5" s="143" t="s">
        <v>511</v>
      </c>
      <c r="B5" s="148"/>
      <c r="C5" s="148"/>
      <c r="D5" s="148"/>
      <c r="E5" s="148"/>
      <c r="F5" s="148"/>
    </row>
    <row r="6" spans="1:6" ht="30" x14ac:dyDescent="0.25">
      <c r="A6" s="146" t="s">
        <v>512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514</v>
      </c>
      <c r="B9" s="145"/>
      <c r="C9" s="145"/>
      <c r="D9" s="145"/>
      <c r="E9" s="145"/>
      <c r="F9" s="145"/>
    </row>
    <row r="10" spans="1:6" x14ac:dyDescent="0.25">
      <c r="A10" s="146" t="s">
        <v>515</v>
      </c>
      <c r="B10" s="155"/>
      <c r="C10" s="155"/>
      <c r="D10" s="155"/>
      <c r="E10" s="155"/>
      <c r="F10" s="155"/>
    </row>
    <row r="11" spans="1:6" x14ac:dyDescent="0.25">
      <c r="A11" s="67" t="s">
        <v>516</v>
      </c>
      <c r="B11" s="155"/>
      <c r="C11" s="155"/>
      <c r="D11" s="155"/>
      <c r="E11" s="155"/>
      <c r="F11" s="155"/>
    </row>
    <row r="12" spans="1:6" x14ac:dyDescent="0.25">
      <c r="A12" s="67" t="s">
        <v>517</v>
      </c>
      <c r="B12" s="155"/>
      <c r="C12" s="155"/>
      <c r="D12" s="155"/>
      <c r="E12" s="155"/>
      <c r="F12" s="155"/>
    </row>
    <row r="13" spans="1:6" x14ac:dyDescent="0.25">
      <c r="A13" s="67" t="s">
        <v>518</v>
      </c>
      <c r="B13" s="155"/>
      <c r="C13" s="155"/>
      <c r="D13" s="155"/>
      <c r="E13" s="155"/>
      <c r="F13" s="155"/>
    </row>
    <row r="14" spans="1:6" x14ac:dyDescent="0.25">
      <c r="A14" s="146" t="s">
        <v>519</v>
      </c>
      <c r="B14" s="155"/>
      <c r="C14" s="155"/>
      <c r="D14" s="155"/>
      <c r="E14" s="155"/>
      <c r="F14" s="155"/>
    </row>
    <row r="15" spans="1:6" x14ac:dyDescent="0.25">
      <c r="A15" s="67" t="s">
        <v>516</v>
      </c>
      <c r="B15" s="155"/>
      <c r="C15" s="155"/>
      <c r="D15" s="155"/>
      <c r="E15" s="155"/>
      <c r="F15" s="155"/>
    </row>
    <row r="16" spans="1:6" x14ac:dyDescent="0.25">
      <c r="A16" s="67" t="s">
        <v>517</v>
      </c>
      <c r="B16" s="156"/>
      <c r="C16" s="156"/>
      <c r="D16" s="156"/>
      <c r="E16" s="156"/>
      <c r="F16" s="156"/>
    </row>
    <row r="17" spans="1:6" x14ac:dyDescent="0.25">
      <c r="A17" s="67" t="s">
        <v>518</v>
      </c>
      <c r="B17" s="157"/>
      <c r="C17" s="157"/>
      <c r="D17" s="157"/>
      <c r="E17" s="157"/>
      <c r="F17" s="157"/>
    </row>
    <row r="18" spans="1:6" x14ac:dyDescent="0.25">
      <c r="A18" s="146" t="s">
        <v>520</v>
      </c>
      <c r="B18" s="157"/>
      <c r="C18" s="157"/>
      <c r="D18" s="157"/>
      <c r="E18" s="157"/>
      <c r="F18" s="157"/>
    </row>
    <row r="19" spans="1:6" x14ac:dyDescent="0.25">
      <c r="A19" s="146" t="s">
        <v>521</v>
      </c>
      <c r="B19" s="157"/>
      <c r="C19" s="157"/>
      <c r="D19" s="157"/>
      <c r="E19" s="157"/>
      <c r="F19" s="157"/>
    </row>
    <row r="20" spans="1:6" x14ac:dyDescent="0.25">
      <c r="A20" s="146" t="s">
        <v>522</v>
      </c>
      <c r="B20" s="158"/>
      <c r="C20" s="158"/>
      <c r="D20" s="158"/>
      <c r="E20" s="158"/>
      <c r="F20" s="158"/>
    </row>
    <row r="21" spans="1:6" x14ac:dyDescent="0.25">
      <c r="A21" s="146" t="s">
        <v>523</v>
      </c>
      <c r="B21" s="158"/>
      <c r="C21" s="158"/>
      <c r="D21" s="158"/>
      <c r="E21" s="158"/>
      <c r="F21" s="158"/>
    </row>
    <row r="22" spans="1:6" x14ac:dyDescent="0.25">
      <c r="A22" s="146" t="s">
        <v>524</v>
      </c>
      <c r="B22" s="158"/>
      <c r="C22" s="158"/>
      <c r="D22" s="158"/>
      <c r="E22" s="158"/>
      <c r="F22" s="158"/>
    </row>
    <row r="23" spans="1:6" x14ac:dyDescent="0.25">
      <c r="A23" s="146" t="s">
        <v>525</v>
      </c>
      <c r="B23" s="158"/>
      <c r="C23" s="158"/>
      <c r="D23" s="158"/>
      <c r="E23" s="158"/>
      <c r="F23" s="158"/>
    </row>
    <row r="24" spans="1:6" x14ac:dyDescent="0.25">
      <c r="A24" s="146" t="s">
        <v>526</v>
      </c>
      <c r="B24" s="150"/>
      <c r="C24" s="150"/>
      <c r="D24" s="150"/>
      <c r="E24" s="150"/>
      <c r="F24" s="150"/>
    </row>
    <row r="25" spans="1:6" x14ac:dyDescent="0.25">
      <c r="A25" s="146" t="s">
        <v>527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528</v>
      </c>
      <c r="B27" s="149"/>
      <c r="C27" s="149"/>
      <c r="D27" s="149"/>
      <c r="E27" s="149"/>
      <c r="F27" s="149"/>
    </row>
    <row r="28" spans="1:6" x14ac:dyDescent="0.25">
      <c r="A28" s="146" t="s">
        <v>529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530</v>
      </c>
      <c r="B30" s="53"/>
      <c r="C30" s="53"/>
      <c r="D30" s="53"/>
      <c r="E30" s="53"/>
      <c r="F30" s="53"/>
    </row>
    <row r="31" spans="1:6" x14ac:dyDescent="0.25">
      <c r="A31" s="154" t="s">
        <v>515</v>
      </c>
      <c r="B31" s="91"/>
      <c r="C31" s="91"/>
      <c r="D31" s="91"/>
      <c r="E31" s="91"/>
      <c r="F31" s="91"/>
    </row>
    <row r="32" spans="1:6" x14ac:dyDescent="0.25">
      <c r="A32" s="154" t="s">
        <v>519</v>
      </c>
      <c r="B32" s="91"/>
      <c r="C32" s="91"/>
      <c r="D32" s="91"/>
      <c r="E32" s="91"/>
      <c r="F32" s="91"/>
    </row>
    <row r="33" spans="1:6" x14ac:dyDescent="0.25">
      <c r="A33" s="154" t="s">
        <v>531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532</v>
      </c>
      <c r="B35" s="53"/>
      <c r="C35" s="53"/>
      <c r="D35" s="53"/>
      <c r="E35" s="53"/>
      <c r="F35" s="53"/>
    </row>
    <row r="36" spans="1:6" x14ac:dyDescent="0.25">
      <c r="A36" s="154" t="s">
        <v>533</v>
      </c>
      <c r="B36" s="53"/>
      <c r="C36" s="53"/>
      <c r="D36" s="53"/>
      <c r="E36" s="53"/>
      <c r="F36" s="53"/>
    </row>
    <row r="37" spans="1:6" x14ac:dyDescent="0.25">
      <c r="A37" s="154" t="s">
        <v>534</v>
      </c>
      <c r="B37" s="53"/>
      <c r="C37" s="53"/>
      <c r="D37" s="53"/>
      <c r="E37" s="53"/>
      <c r="F37" s="53"/>
    </row>
    <row r="38" spans="1:6" x14ac:dyDescent="0.25">
      <c r="A38" s="154" t="s">
        <v>535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537</v>
      </c>
      <c r="B42" s="53"/>
      <c r="C42" s="53"/>
      <c r="D42" s="53"/>
      <c r="E42" s="53"/>
      <c r="F42" s="53"/>
    </row>
    <row r="43" spans="1:6" x14ac:dyDescent="0.25">
      <c r="A43" s="154" t="s">
        <v>538</v>
      </c>
      <c r="B43" s="91"/>
      <c r="C43" s="91"/>
      <c r="D43" s="91"/>
      <c r="E43" s="91"/>
      <c r="F43" s="91"/>
    </row>
    <row r="44" spans="1:6" x14ac:dyDescent="0.25">
      <c r="A44" s="154" t="s">
        <v>539</v>
      </c>
      <c r="B44" s="91"/>
      <c r="C44" s="91"/>
      <c r="D44" s="91"/>
      <c r="E44" s="91"/>
      <c r="F44" s="91"/>
    </row>
    <row r="45" spans="1:6" x14ac:dyDescent="0.25">
      <c r="A45" s="154" t="s">
        <v>540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541</v>
      </c>
      <c r="B47" s="53"/>
      <c r="C47" s="53"/>
      <c r="D47" s="53"/>
      <c r="E47" s="53"/>
      <c r="F47" s="53"/>
    </row>
    <row r="48" spans="1:6" x14ac:dyDescent="0.25">
      <c r="A48" s="154" t="s">
        <v>539</v>
      </c>
      <c r="B48" s="91"/>
      <c r="C48" s="91"/>
      <c r="D48" s="91"/>
      <c r="E48" s="91"/>
      <c r="F48" s="91"/>
    </row>
    <row r="49" spans="1:6" x14ac:dyDescent="0.25">
      <c r="A49" s="154" t="s">
        <v>540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542</v>
      </c>
      <c r="B51" s="53"/>
      <c r="C51" s="53"/>
      <c r="D51" s="53"/>
      <c r="E51" s="53"/>
      <c r="F51" s="53"/>
    </row>
    <row r="52" spans="1:6" x14ac:dyDescent="0.25">
      <c r="A52" s="154" t="s">
        <v>539</v>
      </c>
      <c r="B52" s="91"/>
      <c r="C52" s="91"/>
      <c r="D52" s="91"/>
      <c r="E52" s="91"/>
      <c r="F52" s="91"/>
    </row>
    <row r="53" spans="1:6" x14ac:dyDescent="0.25">
      <c r="A53" s="154" t="s">
        <v>540</v>
      </c>
      <c r="B53" s="91"/>
      <c r="C53" s="91"/>
      <c r="D53" s="91"/>
      <c r="E53" s="91"/>
      <c r="F53" s="91"/>
    </row>
    <row r="54" spans="1:6" x14ac:dyDescent="0.25">
      <c r="A54" s="154" t="s">
        <v>543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544</v>
      </c>
      <c r="B56" s="53"/>
      <c r="C56" s="53"/>
      <c r="D56" s="53"/>
      <c r="E56" s="53"/>
      <c r="F56" s="53"/>
    </row>
    <row r="57" spans="1:6" x14ac:dyDescent="0.25">
      <c r="A57" s="154" t="s">
        <v>539</v>
      </c>
      <c r="B57" s="91"/>
      <c r="C57" s="91"/>
      <c r="D57" s="91"/>
      <c r="E57" s="91"/>
      <c r="F57" s="91"/>
    </row>
    <row r="58" spans="1:6" x14ac:dyDescent="0.25">
      <c r="A58" s="154" t="s">
        <v>540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545</v>
      </c>
      <c r="B60" s="53"/>
      <c r="C60" s="53"/>
      <c r="D60" s="53"/>
      <c r="E60" s="53"/>
      <c r="F60" s="53"/>
    </row>
    <row r="61" spans="1:6" x14ac:dyDescent="0.25">
      <c r="A61" s="154" t="s">
        <v>546</v>
      </c>
      <c r="B61" s="141"/>
      <c r="C61" s="141"/>
      <c r="D61" s="141"/>
      <c r="E61" s="141"/>
      <c r="F61" s="141"/>
    </row>
    <row r="62" spans="1:6" x14ac:dyDescent="0.25">
      <c r="A62" s="154" t="s">
        <v>547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548</v>
      </c>
      <c r="B64" s="141"/>
      <c r="C64" s="141"/>
      <c r="D64" s="141"/>
      <c r="E64" s="141"/>
      <c r="F64" s="141"/>
    </row>
    <row r="65" spans="1:6" x14ac:dyDescent="0.25">
      <c r="A65" s="154" t="s">
        <v>549</v>
      </c>
      <c r="B65" s="141"/>
      <c r="C65" s="141"/>
      <c r="D65" s="141"/>
      <c r="E65" s="141"/>
      <c r="F65" s="141"/>
    </row>
    <row r="66" spans="1:6" x14ac:dyDescent="0.25">
      <c r="A66" s="154" t="s">
        <v>550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440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441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442</v>
      </c>
      <c r="B5" s="132"/>
      <c r="C5" s="132"/>
      <c r="D5" s="132"/>
      <c r="E5" s="132"/>
      <c r="F5" s="132"/>
      <c r="G5" s="133"/>
    </row>
    <row r="6" spans="1:7" x14ac:dyDescent="0.25">
      <c r="A6" s="184" t="s">
        <v>443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444</v>
      </c>
      <c r="C7" s="185"/>
      <c r="D7" s="185"/>
      <c r="E7" s="185"/>
      <c r="F7" s="185"/>
      <c r="G7" s="185"/>
    </row>
    <row r="8" spans="1:7" ht="30" x14ac:dyDescent="0.25">
      <c r="A8" s="71" t="s">
        <v>445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459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460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442</v>
      </c>
      <c r="B5" s="114"/>
      <c r="C5" s="114"/>
      <c r="D5" s="114"/>
      <c r="E5" s="114"/>
      <c r="F5" s="114"/>
      <c r="G5" s="115"/>
    </row>
    <row r="6" spans="1:7" x14ac:dyDescent="0.25">
      <c r="A6" s="188" t="s">
        <v>461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444</v>
      </c>
      <c r="C7" s="185"/>
      <c r="D7" s="185"/>
      <c r="E7" s="185"/>
      <c r="F7" s="185"/>
      <c r="G7" s="185"/>
    </row>
    <row r="8" spans="1:7" x14ac:dyDescent="0.25">
      <c r="A8" s="26" t="s">
        <v>462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475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476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443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477</v>
      </c>
    </row>
    <row r="7" spans="1:7" x14ac:dyDescent="0.25">
      <c r="A7" s="62" t="s">
        <v>445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498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499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461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502</v>
      </c>
    </row>
    <row r="7" spans="1:7" x14ac:dyDescent="0.25">
      <c r="A7" s="26" t="s">
        <v>462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498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499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506</v>
      </c>
      <c r="C4" s="121" t="s">
        <v>507</v>
      </c>
      <c r="D4" s="121" t="s">
        <v>508</v>
      </c>
      <c r="E4" s="121" t="s">
        <v>509</v>
      </c>
      <c r="F4" s="121" t="s">
        <v>510</v>
      </c>
    </row>
    <row r="5" spans="1:6" ht="12.75" customHeight="1" x14ac:dyDescent="0.25">
      <c r="A5" s="18" t="s">
        <v>511</v>
      </c>
      <c r="B5" s="53"/>
      <c r="C5" s="53"/>
      <c r="D5" s="53"/>
      <c r="E5" s="53"/>
      <c r="F5" s="53"/>
    </row>
    <row r="6" spans="1:6" ht="30" x14ac:dyDescent="0.25">
      <c r="A6" s="59" t="s">
        <v>512</v>
      </c>
      <c r="B6" s="60"/>
      <c r="C6" s="60"/>
      <c r="D6" s="60"/>
      <c r="E6" s="60"/>
      <c r="F6" s="60"/>
    </row>
    <row r="7" spans="1:6" ht="15" x14ac:dyDescent="0.25">
      <c r="A7" s="59" t="s">
        <v>513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514</v>
      </c>
      <c r="B9" s="45"/>
      <c r="C9" s="45"/>
      <c r="D9" s="45"/>
      <c r="E9" s="45"/>
      <c r="F9" s="45"/>
    </row>
    <row r="10" spans="1:6" ht="15" x14ac:dyDescent="0.25">
      <c r="A10" s="59" t="s">
        <v>515</v>
      </c>
      <c r="B10" s="60"/>
      <c r="C10" s="60"/>
      <c r="D10" s="60"/>
      <c r="E10" s="60"/>
      <c r="F10" s="60"/>
    </row>
    <row r="11" spans="1:6" ht="15" x14ac:dyDescent="0.25">
      <c r="A11" s="80" t="s">
        <v>516</v>
      </c>
      <c r="B11" s="60"/>
      <c r="C11" s="60"/>
      <c r="D11" s="60"/>
      <c r="E11" s="60"/>
      <c r="F11" s="60"/>
    </row>
    <row r="12" spans="1:6" ht="15" x14ac:dyDescent="0.25">
      <c r="A12" s="80" t="s">
        <v>517</v>
      </c>
      <c r="B12" s="60"/>
      <c r="C12" s="60"/>
      <c r="D12" s="60"/>
      <c r="E12" s="60"/>
      <c r="F12" s="60"/>
    </row>
    <row r="13" spans="1:6" ht="15" x14ac:dyDescent="0.25">
      <c r="A13" s="80" t="s">
        <v>518</v>
      </c>
      <c r="B13" s="60"/>
      <c r="C13" s="60"/>
      <c r="D13" s="60"/>
      <c r="E13" s="60"/>
      <c r="F13" s="60"/>
    </row>
    <row r="14" spans="1:6" ht="15" x14ac:dyDescent="0.25">
      <c r="A14" s="59" t="s">
        <v>519</v>
      </c>
      <c r="B14" s="60"/>
      <c r="C14" s="60"/>
      <c r="D14" s="60"/>
      <c r="E14" s="60"/>
      <c r="F14" s="60"/>
    </row>
    <row r="15" spans="1:6" ht="15" x14ac:dyDescent="0.25">
      <c r="A15" s="80" t="s">
        <v>516</v>
      </c>
      <c r="B15" s="60"/>
      <c r="C15" s="60"/>
      <c r="D15" s="60"/>
      <c r="E15" s="60"/>
      <c r="F15" s="60"/>
    </row>
    <row r="16" spans="1:6" ht="15" x14ac:dyDescent="0.25">
      <c r="A16" s="80" t="s">
        <v>517</v>
      </c>
      <c r="B16" s="60"/>
      <c r="C16" s="60"/>
      <c r="D16" s="60"/>
      <c r="E16" s="60"/>
      <c r="F16" s="60"/>
    </row>
    <row r="17" spans="1:6" ht="15" x14ac:dyDescent="0.25">
      <c r="A17" s="80" t="s">
        <v>518</v>
      </c>
      <c r="B17" s="60"/>
      <c r="C17" s="60"/>
      <c r="D17" s="60"/>
      <c r="E17" s="60"/>
      <c r="F17" s="60"/>
    </row>
    <row r="18" spans="1:6" ht="15" x14ac:dyDescent="0.25">
      <c r="A18" s="59" t="s">
        <v>520</v>
      </c>
      <c r="B18" s="122"/>
      <c r="C18" s="60"/>
      <c r="D18" s="60"/>
      <c r="E18" s="60"/>
      <c r="F18" s="60"/>
    </row>
    <row r="19" spans="1:6" ht="15" x14ac:dyDescent="0.25">
      <c r="A19" s="59" t="s">
        <v>521</v>
      </c>
      <c r="B19" s="60"/>
      <c r="C19" s="60"/>
      <c r="D19" s="60"/>
      <c r="E19" s="60"/>
      <c r="F19" s="60"/>
    </row>
    <row r="20" spans="1:6" ht="30" x14ac:dyDescent="0.25">
      <c r="A20" s="59" t="s">
        <v>522</v>
      </c>
      <c r="B20" s="123"/>
      <c r="C20" s="123"/>
      <c r="D20" s="123"/>
      <c r="E20" s="123"/>
      <c r="F20" s="123"/>
    </row>
    <row r="21" spans="1:6" ht="30" x14ac:dyDescent="0.25">
      <c r="A21" s="59" t="s">
        <v>523</v>
      </c>
      <c r="B21" s="123"/>
      <c r="C21" s="123"/>
      <c r="D21" s="123"/>
      <c r="E21" s="123"/>
      <c r="F21" s="123"/>
    </row>
    <row r="22" spans="1:6" ht="30" x14ac:dyDescent="0.25">
      <c r="A22" s="59" t="s">
        <v>524</v>
      </c>
      <c r="B22" s="123"/>
      <c r="C22" s="123"/>
      <c r="D22" s="123"/>
      <c r="E22" s="123"/>
      <c r="F22" s="123"/>
    </row>
    <row r="23" spans="1:6" ht="15" x14ac:dyDescent="0.25">
      <c r="A23" s="59" t="s">
        <v>525</v>
      </c>
      <c r="B23" s="123"/>
      <c r="C23" s="123"/>
      <c r="D23" s="123"/>
      <c r="E23" s="123"/>
      <c r="F23" s="123"/>
    </row>
    <row r="24" spans="1:6" ht="15" x14ac:dyDescent="0.25">
      <c r="A24" s="59" t="s">
        <v>526</v>
      </c>
      <c r="B24" s="124"/>
      <c r="C24" s="60"/>
      <c r="D24" s="60"/>
      <c r="E24" s="60"/>
      <c r="F24" s="60"/>
    </row>
    <row r="25" spans="1:6" ht="15" x14ac:dyDescent="0.25">
      <c r="A25" s="59" t="s">
        <v>527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528</v>
      </c>
      <c r="B27" s="45"/>
      <c r="C27" s="45"/>
      <c r="D27" s="45"/>
      <c r="E27" s="45"/>
      <c r="F27" s="45"/>
    </row>
    <row r="28" spans="1:6" ht="15" x14ac:dyDescent="0.25">
      <c r="A28" s="59" t="s">
        <v>529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530</v>
      </c>
      <c r="B30" s="45"/>
      <c r="C30" s="45"/>
      <c r="D30" s="45"/>
      <c r="E30" s="45"/>
      <c r="F30" s="45"/>
    </row>
    <row r="31" spans="1:6" ht="15" x14ac:dyDescent="0.25">
      <c r="A31" s="59" t="s">
        <v>515</v>
      </c>
      <c r="B31" s="60"/>
      <c r="C31" s="60"/>
      <c r="D31" s="60"/>
      <c r="E31" s="60"/>
      <c r="F31" s="60"/>
    </row>
    <row r="32" spans="1:6" ht="15" x14ac:dyDescent="0.25">
      <c r="A32" s="59" t="s">
        <v>519</v>
      </c>
      <c r="B32" s="60"/>
      <c r="C32" s="60"/>
      <c r="D32" s="60"/>
      <c r="E32" s="60"/>
      <c r="F32" s="60"/>
    </row>
    <row r="33" spans="1:6" ht="15" x14ac:dyDescent="0.25">
      <c r="A33" s="59" t="s">
        <v>531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532</v>
      </c>
      <c r="B35" s="45"/>
      <c r="C35" s="45"/>
      <c r="D35" s="45"/>
      <c r="E35" s="45"/>
      <c r="F35" s="45"/>
    </row>
    <row r="36" spans="1:6" ht="15" x14ac:dyDescent="0.25">
      <c r="A36" s="59" t="s">
        <v>533</v>
      </c>
      <c r="B36" s="60"/>
      <c r="C36" s="60"/>
      <c r="D36" s="60"/>
      <c r="E36" s="60"/>
      <c r="F36" s="60"/>
    </row>
    <row r="37" spans="1:6" ht="15" x14ac:dyDescent="0.25">
      <c r="A37" s="59" t="s">
        <v>534</v>
      </c>
      <c r="B37" s="60"/>
      <c r="C37" s="60"/>
      <c r="D37" s="60"/>
      <c r="E37" s="60"/>
      <c r="F37" s="60"/>
    </row>
    <row r="38" spans="1:6" ht="15" x14ac:dyDescent="0.25">
      <c r="A38" s="59" t="s">
        <v>535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537</v>
      </c>
      <c r="B42" s="45"/>
      <c r="C42" s="45"/>
      <c r="D42" s="45"/>
      <c r="E42" s="45"/>
      <c r="F42" s="45"/>
    </row>
    <row r="43" spans="1:6" ht="15" x14ac:dyDescent="0.25">
      <c r="A43" s="59" t="s">
        <v>538</v>
      </c>
      <c r="B43" s="60"/>
      <c r="C43" s="60"/>
      <c r="D43" s="60"/>
      <c r="E43" s="60"/>
      <c r="F43" s="60"/>
    </row>
    <row r="44" spans="1:6" ht="15" x14ac:dyDescent="0.25">
      <c r="A44" s="59" t="s">
        <v>539</v>
      </c>
      <c r="B44" s="60"/>
      <c r="C44" s="60"/>
      <c r="D44" s="60"/>
      <c r="E44" s="60"/>
      <c r="F44" s="60"/>
    </row>
    <row r="45" spans="1:6" ht="15" x14ac:dyDescent="0.25">
      <c r="A45" s="59" t="s">
        <v>540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541</v>
      </c>
      <c r="B47" s="45"/>
      <c r="C47" s="45"/>
      <c r="D47" s="45"/>
      <c r="E47" s="45"/>
      <c r="F47" s="45"/>
    </row>
    <row r="48" spans="1:6" ht="15" x14ac:dyDescent="0.25">
      <c r="A48" s="59" t="s">
        <v>539</v>
      </c>
      <c r="B48" s="123"/>
      <c r="C48" s="123"/>
      <c r="D48" s="123"/>
      <c r="E48" s="123"/>
      <c r="F48" s="123"/>
    </row>
    <row r="49" spans="1:6" ht="15" x14ac:dyDescent="0.25">
      <c r="A49" s="59" t="s">
        <v>540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542</v>
      </c>
      <c r="B51" s="45"/>
      <c r="C51" s="45"/>
      <c r="D51" s="45"/>
      <c r="E51" s="45"/>
      <c r="F51" s="45"/>
    </row>
    <row r="52" spans="1:6" ht="15" x14ac:dyDescent="0.25">
      <c r="A52" s="59" t="s">
        <v>539</v>
      </c>
      <c r="B52" s="60"/>
      <c r="C52" s="60"/>
      <c r="D52" s="60"/>
      <c r="E52" s="60"/>
      <c r="F52" s="60"/>
    </row>
    <row r="53" spans="1:6" ht="15" x14ac:dyDescent="0.25">
      <c r="A53" s="59" t="s">
        <v>540</v>
      </c>
      <c r="B53" s="60"/>
      <c r="C53" s="60"/>
      <c r="D53" s="60"/>
      <c r="E53" s="60"/>
      <c r="F53" s="60"/>
    </row>
    <row r="54" spans="1:6" ht="15" x14ac:dyDescent="0.25">
      <c r="A54" s="59" t="s">
        <v>543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B1" zoomScale="75" zoomScaleNormal="75" workbookViewId="0">
      <selection activeCell="D4" sqref="D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123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589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4">
        <v>14962083.48</v>
      </c>
      <c r="C18" s="108"/>
      <c r="D18" s="108"/>
      <c r="E18" s="108"/>
      <c r="F18" s="4">
        <v>11514317.35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14962083.48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11514317.35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152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C10" sqref="C1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163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619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590</v>
      </c>
      <c r="J6" s="1" t="s">
        <v>591</v>
      </c>
      <c r="K6" s="1" t="s">
        <v>592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184</v>
      </c>
      <c r="B1" s="161"/>
      <c r="C1" s="161"/>
      <c r="D1" s="162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70169727.590000004</v>
      </c>
      <c r="C8" s="14">
        <f>SUM(C9:C11)</f>
        <v>100783645.03</v>
      </c>
      <c r="D8" s="14">
        <f>SUM(D9:D11)</f>
        <v>100783645.03</v>
      </c>
    </row>
    <row r="9" spans="1:4" x14ac:dyDescent="0.25">
      <c r="A9" s="58" t="s">
        <v>190</v>
      </c>
      <c r="B9" s="94">
        <v>56138677.270000003</v>
      </c>
      <c r="C9" s="94">
        <v>82954120.200000003</v>
      </c>
      <c r="D9" s="94">
        <v>82954120.200000003</v>
      </c>
    </row>
    <row r="10" spans="1:4" x14ac:dyDescent="0.25">
      <c r="A10" s="58" t="s">
        <v>191</v>
      </c>
      <c r="B10" s="94">
        <v>14031050.32</v>
      </c>
      <c r="C10" s="94">
        <v>17829524.829999998</v>
      </c>
      <c r="D10" s="94">
        <v>17829524.829999998</v>
      </c>
    </row>
    <row r="11" spans="1:4" x14ac:dyDescent="0.25">
      <c r="A11" s="58" t="s">
        <v>192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70169727.590000004</v>
      </c>
      <c r="C13" s="14">
        <f>C14+C15</f>
        <v>91951334.120000005</v>
      </c>
      <c r="D13" s="14">
        <f>D14+D15</f>
        <v>91788642.520000011</v>
      </c>
    </row>
    <row r="14" spans="1:4" x14ac:dyDescent="0.25">
      <c r="A14" s="58" t="s">
        <v>194</v>
      </c>
      <c r="B14" s="94">
        <v>56138677.270000003</v>
      </c>
      <c r="C14" s="94">
        <v>72117276.780000001</v>
      </c>
      <c r="D14" s="94">
        <v>71954585.180000007</v>
      </c>
    </row>
    <row r="15" spans="1:4" x14ac:dyDescent="0.25">
      <c r="A15" s="58" t="s">
        <v>195</v>
      </c>
      <c r="B15" s="94">
        <v>14031050.32</v>
      </c>
      <c r="C15" s="94">
        <v>19834057.34</v>
      </c>
      <c r="D15" s="94">
        <v>19834057.34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27539579.670000002</v>
      </c>
      <c r="D17" s="14">
        <f>D18+D19</f>
        <v>27417560.969999999</v>
      </c>
    </row>
    <row r="18" spans="1:4" x14ac:dyDescent="0.25">
      <c r="A18" s="58" t="s">
        <v>197</v>
      </c>
      <c r="B18" s="16">
        <v>0</v>
      </c>
      <c r="C18" s="47">
        <v>27539579.670000002</v>
      </c>
      <c r="D18" s="47">
        <v>27417560.969999999</v>
      </c>
    </row>
    <row r="19" spans="1:4" x14ac:dyDescent="0.25">
      <c r="A19" s="58" t="s">
        <v>198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36371890.579999998</v>
      </c>
      <c r="D21" s="14">
        <f>D8-D13+D17</f>
        <v>36412563.479999989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36371890.579999998</v>
      </c>
      <c r="D23" s="14">
        <f>D21-D11</f>
        <v>36412563.479999989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8832310.9099999964</v>
      </c>
      <c r="D25" s="14">
        <f>D23-D17</f>
        <v>8995002.5099999905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8832310.9099999964</v>
      </c>
      <c r="D33" s="4">
        <f>D25+D29</f>
        <v>8995002.5099999905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56138677.270000003</v>
      </c>
      <c r="C48" s="96">
        <f>C9</f>
        <v>82954120.200000003</v>
      </c>
      <c r="D48" s="96">
        <f>D9</f>
        <v>82954120.200000003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56138677.270000003</v>
      </c>
      <c r="C53" s="47">
        <f>C14</f>
        <v>72117276.780000001</v>
      </c>
      <c r="D53" s="47">
        <f>D14</f>
        <v>71954585.180000007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27539579.670000002</v>
      </c>
      <c r="D55" s="47">
        <f>D18</f>
        <v>27417560.969999999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38376423.090000004</v>
      </c>
      <c r="D57" s="4">
        <f>D48+D49-D53+D55</f>
        <v>38417095.989999995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38376423.090000004</v>
      </c>
      <c r="D59" s="4">
        <f>D57-D49</f>
        <v>38417095.989999995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14031050.32</v>
      </c>
      <c r="C63" s="98">
        <f>C10</f>
        <v>17829524.829999998</v>
      </c>
      <c r="D63" s="98">
        <f>D10</f>
        <v>17829524.829999998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14031050.32</v>
      </c>
      <c r="C68" s="94">
        <f>C15</f>
        <v>19834057.34</v>
      </c>
      <c r="D68" s="94">
        <f>D15</f>
        <v>19834057.34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-2004532.5100000016</v>
      </c>
      <c r="D72" s="14">
        <f>D63+D64-D68+D70</f>
        <v>-2004532.5100000016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-2004532.5100000016</v>
      </c>
      <c r="D74" s="14">
        <f>D72-D64</f>
        <v>-2004532.5100000016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E73" sqref="E7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225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227</v>
      </c>
      <c r="B6" s="166" t="s">
        <v>228</v>
      </c>
      <c r="C6" s="166"/>
      <c r="D6" s="166"/>
      <c r="E6" s="166"/>
      <c r="F6" s="166"/>
      <c r="G6" s="166" t="s">
        <v>229</v>
      </c>
    </row>
    <row r="7" spans="1:7" ht="30" x14ac:dyDescent="0.25">
      <c r="A7" s="165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66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1832337.93</v>
      </c>
      <c r="C9" s="47">
        <v>0</v>
      </c>
      <c r="D9" s="47">
        <v>1832337.93</v>
      </c>
      <c r="E9" s="47">
        <v>1682126.74</v>
      </c>
      <c r="F9" s="47">
        <v>1682126.74</v>
      </c>
      <c r="G9" s="47">
        <f>F9-B9</f>
        <v>-150211.18999999994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238</v>
      </c>
      <c r="B12" s="47">
        <v>3217653.1</v>
      </c>
      <c r="C12" s="47">
        <v>0</v>
      </c>
      <c r="D12" s="47">
        <v>3217653.1</v>
      </c>
      <c r="E12" s="47">
        <v>1662362.79</v>
      </c>
      <c r="F12" s="47">
        <v>1662362.79</v>
      </c>
      <c r="G12" s="47">
        <f t="shared" si="0"/>
        <v>-1555290.31</v>
      </c>
    </row>
    <row r="13" spans="1:7" x14ac:dyDescent="0.25">
      <c r="A13" s="58" t="s">
        <v>239</v>
      </c>
      <c r="B13" s="47">
        <v>43415.87</v>
      </c>
      <c r="C13" s="47">
        <v>0</v>
      </c>
      <c r="D13" s="47">
        <v>43415.87</v>
      </c>
      <c r="E13" s="47">
        <v>1896952.95</v>
      </c>
      <c r="F13" s="47">
        <v>1896952.95</v>
      </c>
      <c r="G13" s="47">
        <f t="shared" si="0"/>
        <v>1853537.0799999998</v>
      </c>
    </row>
    <row r="14" spans="1:7" x14ac:dyDescent="0.25">
      <c r="A14" s="58" t="s">
        <v>240</v>
      </c>
      <c r="B14" s="47">
        <v>179602.63</v>
      </c>
      <c r="C14" s="47">
        <v>96000</v>
      </c>
      <c r="D14" s="47">
        <v>275602.63</v>
      </c>
      <c r="E14" s="47">
        <v>2537481.7599999998</v>
      </c>
      <c r="F14" s="47">
        <v>2537481.7599999998</v>
      </c>
      <c r="G14" s="47">
        <f t="shared" si="0"/>
        <v>2357879.13</v>
      </c>
    </row>
    <row r="15" spans="1:7" x14ac:dyDescent="0.25">
      <c r="A15" s="58" t="s">
        <v>241</v>
      </c>
      <c r="B15" s="47">
        <v>0</v>
      </c>
      <c r="C15" s="47">
        <v>0</v>
      </c>
      <c r="D15" s="47">
        <v>0</v>
      </c>
      <c r="E15" s="47">
        <v>400356.37</v>
      </c>
      <c r="F15" s="47">
        <v>400356.37</v>
      </c>
      <c r="G15" s="47">
        <f t="shared" si="0"/>
        <v>400356.37</v>
      </c>
    </row>
    <row r="16" spans="1:7" x14ac:dyDescent="0.25">
      <c r="A16" s="92" t="s">
        <v>242</v>
      </c>
      <c r="B16" s="47">
        <f t="shared" ref="B16:G16" si="1">SUM(B17:B27)</f>
        <v>50547091.200000003</v>
      </c>
      <c r="C16" s="47">
        <f t="shared" si="1"/>
        <v>13120628.799999999</v>
      </c>
      <c r="D16" s="47">
        <f t="shared" si="1"/>
        <v>63667720</v>
      </c>
      <c r="E16" s="47">
        <f t="shared" si="1"/>
        <v>50709870.38000001</v>
      </c>
      <c r="F16" s="47">
        <f t="shared" si="1"/>
        <v>50709870.38000001</v>
      </c>
      <c r="G16" s="47">
        <f t="shared" si="1"/>
        <v>162779.18000000319</v>
      </c>
    </row>
    <row r="17" spans="1:7" x14ac:dyDescent="0.25">
      <c r="A17" s="77" t="s">
        <v>243</v>
      </c>
      <c r="B17" s="47">
        <v>18728967</v>
      </c>
      <c r="C17" s="47">
        <v>4888709</v>
      </c>
      <c r="D17" s="47">
        <v>23617676</v>
      </c>
      <c r="E17" s="47">
        <v>18808235.510000002</v>
      </c>
      <c r="F17" s="47">
        <v>18808235.510000002</v>
      </c>
      <c r="G17" s="47">
        <f>F17-B17</f>
        <v>79268.510000001639</v>
      </c>
    </row>
    <row r="18" spans="1:7" x14ac:dyDescent="0.25">
      <c r="A18" s="77" t="s">
        <v>244</v>
      </c>
      <c r="B18" s="47">
        <v>28431243.5</v>
      </c>
      <c r="C18" s="47">
        <v>6359383.5</v>
      </c>
      <c r="D18" s="47">
        <v>34790627</v>
      </c>
      <c r="E18" s="47">
        <v>28089255.170000002</v>
      </c>
      <c r="F18" s="47">
        <v>28089255.170000002</v>
      </c>
      <c r="G18" s="47">
        <f t="shared" ref="G18:G27" si="2">F18-B18</f>
        <v>-341988.32999999821</v>
      </c>
    </row>
    <row r="19" spans="1:7" x14ac:dyDescent="0.25">
      <c r="A19" s="77" t="s">
        <v>245</v>
      </c>
      <c r="B19" s="47">
        <v>301004.90000000002</v>
      </c>
      <c r="C19" s="47">
        <v>15980.1</v>
      </c>
      <c r="D19" s="47">
        <v>316985</v>
      </c>
      <c r="E19" s="47">
        <v>263568.88</v>
      </c>
      <c r="F19" s="47">
        <v>263568.88</v>
      </c>
      <c r="G19" s="47">
        <f t="shared" si="2"/>
        <v>-37436.020000000019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1678017.07</v>
      </c>
      <c r="C22" s="47">
        <v>627469.93000000005</v>
      </c>
      <c r="D22" s="47">
        <v>2305487</v>
      </c>
      <c r="E22" s="47">
        <v>1435072.24</v>
      </c>
      <c r="F22" s="47">
        <v>1435072.24</v>
      </c>
      <c r="G22" s="47">
        <f t="shared" si="2"/>
        <v>-242944.83000000007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137488.42000000001</v>
      </c>
      <c r="C25" s="47">
        <v>9690.58</v>
      </c>
      <c r="D25" s="47">
        <v>147179</v>
      </c>
      <c r="E25" s="47">
        <v>254834.43</v>
      </c>
      <c r="F25" s="47">
        <v>254834.43</v>
      </c>
      <c r="G25" s="47">
        <f t="shared" si="2"/>
        <v>117346.00999999998</v>
      </c>
    </row>
    <row r="26" spans="1:7" x14ac:dyDescent="0.25">
      <c r="A26" s="77" t="s">
        <v>252</v>
      </c>
      <c r="B26" s="47">
        <v>1270370.31</v>
      </c>
      <c r="C26" s="47">
        <v>1219395.69</v>
      </c>
      <c r="D26" s="47">
        <v>2489766</v>
      </c>
      <c r="E26" s="47">
        <v>1858904.15</v>
      </c>
      <c r="F26" s="47">
        <v>1858904.15</v>
      </c>
      <c r="G26" s="47">
        <f t="shared" si="2"/>
        <v>588533.83999999985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318576.53999999998</v>
      </c>
      <c r="C28" s="47">
        <f t="shared" si="3"/>
        <v>366983.39</v>
      </c>
      <c r="D28" s="47">
        <f t="shared" si="3"/>
        <v>685559.92999999993</v>
      </c>
      <c r="E28" s="47">
        <f t="shared" si="3"/>
        <v>516392.64</v>
      </c>
      <c r="F28" s="47">
        <f t="shared" si="3"/>
        <v>516392.64</v>
      </c>
      <c r="G28" s="47">
        <f t="shared" si="3"/>
        <v>197816.10000000003</v>
      </c>
    </row>
    <row r="29" spans="1:7" x14ac:dyDescent="0.25">
      <c r="A29" s="77" t="s">
        <v>255</v>
      </c>
      <c r="B29" s="47">
        <v>2689.93</v>
      </c>
      <c r="C29" s="47">
        <v>0</v>
      </c>
      <c r="D29" s="47">
        <v>2689.93</v>
      </c>
      <c r="E29" s="47">
        <v>1012.13</v>
      </c>
      <c r="F29" s="47">
        <v>1012.13</v>
      </c>
      <c r="G29" s="47">
        <f>F29-B29</f>
        <v>-1677.7999999999997</v>
      </c>
    </row>
    <row r="30" spans="1:7" x14ac:dyDescent="0.25">
      <c r="A30" s="77" t="s">
        <v>256</v>
      </c>
      <c r="B30" s="47">
        <v>58196.21</v>
      </c>
      <c r="C30" s="47">
        <v>3329.79</v>
      </c>
      <c r="D30" s="47">
        <v>61526</v>
      </c>
      <c r="E30" s="47">
        <v>46172.91</v>
      </c>
      <c r="F30" s="47">
        <v>46172.91</v>
      </c>
      <c r="G30" s="47">
        <f t="shared" ref="G30:G34" si="4">F30-B30</f>
        <v>-12023.299999999996</v>
      </c>
    </row>
    <row r="31" spans="1:7" x14ac:dyDescent="0.25">
      <c r="A31" s="77" t="s">
        <v>257</v>
      </c>
      <c r="B31" s="47">
        <v>178316.08</v>
      </c>
      <c r="C31" s="47">
        <v>228825.92</v>
      </c>
      <c r="D31" s="47">
        <v>407142</v>
      </c>
      <c r="E31" s="47">
        <v>300078.89</v>
      </c>
      <c r="F31" s="47">
        <v>300078.89</v>
      </c>
      <c r="G31" s="47">
        <f t="shared" si="4"/>
        <v>121762.81000000003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79374.320000000007</v>
      </c>
      <c r="C33" s="47">
        <v>134827.68</v>
      </c>
      <c r="D33" s="47">
        <v>214202</v>
      </c>
      <c r="E33" s="47">
        <v>169128.71</v>
      </c>
      <c r="F33" s="47">
        <v>169128.71</v>
      </c>
      <c r="G33" s="47">
        <f t="shared" si="4"/>
        <v>89754.389999999985</v>
      </c>
    </row>
    <row r="34" spans="1:7" ht="14.45" customHeight="1" x14ac:dyDescent="0.25">
      <c r="A34" s="58" t="s">
        <v>260</v>
      </c>
      <c r="B34" s="47">
        <v>0</v>
      </c>
      <c r="C34" s="47">
        <v>220939.07</v>
      </c>
      <c r="D34" s="47">
        <v>220939.07</v>
      </c>
      <c r="E34" s="47">
        <v>191615.05</v>
      </c>
      <c r="F34" s="47">
        <v>191615.05</v>
      </c>
      <c r="G34" s="47">
        <f t="shared" si="4"/>
        <v>191615.05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56138677.270000003</v>
      </c>
      <c r="C41" s="4">
        <f t="shared" si="7"/>
        <v>13804551.26</v>
      </c>
      <c r="D41" s="4">
        <f t="shared" si="7"/>
        <v>69943228.530000001</v>
      </c>
      <c r="E41" s="4">
        <f t="shared" si="7"/>
        <v>59597158.680000007</v>
      </c>
      <c r="F41" s="4">
        <f t="shared" si="7"/>
        <v>59597158.680000007</v>
      </c>
      <c r="G41" s="4">
        <f t="shared" si="7"/>
        <v>3458481.4100000034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3458481.4100000034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14031050.32</v>
      </c>
      <c r="C45" s="47">
        <f t="shared" si="8"/>
        <v>6209956.6799999997</v>
      </c>
      <c r="D45" s="47">
        <f t="shared" si="8"/>
        <v>20241007</v>
      </c>
      <c r="E45" s="47">
        <f t="shared" si="8"/>
        <v>17434395</v>
      </c>
      <c r="F45" s="47">
        <f t="shared" si="8"/>
        <v>17434395</v>
      </c>
      <c r="G45" s="47">
        <f t="shared" si="8"/>
        <v>3403344.6800000006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9845771.1199999992</v>
      </c>
      <c r="C48" s="47">
        <v>5178497.88</v>
      </c>
      <c r="D48" s="47">
        <v>15024269</v>
      </c>
      <c r="E48" s="47">
        <v>13521843</v>
      </c>
      <c r="F48" s="47">
        <v>13521843</v>
      </c>
      <c r="G48" s="47">
        <f t="shared" si="9"/>
        <v>3676071.8800000008</v>
      </c>
    </row>
    <row r="49" spans="1:7" ht="30" x14ac:dyDescent="0.25">
      <c r="A49" s="80" t="s">
        <v>273</v>
      </c>
      <c r="B49" s="47">
        <v>4185279.2</v>
      </c>
      <c r="C49" s="47">
        <v>1031458.8</v>
      </c>
      <c r="D49" s="47">
        <v>5216738</v>
      </c>
      <c r="E49" s="47">
        <v>3912552</v>
      </c>
      <c r="F49" s="47">
        <v>3912552</v>
      </c>
      <c r="G49" s="47">
        <f t="shared" si="9"/>
        <v>-272727.20000000019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200000</v>
      </c>
      <c r="D54" s="47">
        <f t="shared" si="10"/>
        <v>200000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200000</v>
      </c>
      <c r="D58" s="47">
        <v>200000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14031050.32</v>
      </c>
      <c r="C65" s="4">
        <f t="shared" si="14"/>
        <v>6409956.6799999997</v>
      </c>
      <c r="D65" s="4">
        <f t="shared" si="14"/>
        <v>20441007</v>
      </c>
      <c r="E65" s="4">
        <f t="shared" si="14"/>
        <v>17434395</v>
      </c>
      <c r="F65" s="4">
        <f t="shared" si="14"/>
        <v>17434395</v>
      </c>
      <c r="G65" s="4">
        <f t="shared" si="14"/>
        <v>3403344.6800000006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70169727.590000004</v>
      </c>
      <c r="C70" s="4">
        <f t="shared" si="16"/>
        <v>20214507.939999998</v>
      </c>
      <c r="D70" s="4">
        <f t="shared" si="16"/>
        <v>90384235.530000001</v>
      </c>
      <c r="E70" s="4">
        <f t="shared" si="16"/>
        <v>77031553.680000007</v>
      </c>
      <c r="F70" s="4">
        <f t="shared" si="16"/>
        <v>77031553.680000007</v>
      </c>
      <c r="G70" s="4">
        <f t="shared" si="16"/>
        <v>6861826.0900000036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9:G15 G60:G76 G55:G58 G38:G53 B54:F5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D108" sqref="D10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296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5</v>
      </c>
      <c r="B7" s="167" t="s">
        <v>299</v>
      </c>
      <c r="C7" s="167"/>
      <c r="D7" s="167"/>
      <c r="E7" s="167"/>
      <c r="F7" s="167"/>
      <c r="G7" s="168" t="s">
        <v>300</v>
      </c>
    </row>
    <row r="8" spans="1:7" ht="30" x14ac:dyDescent="0.25">
      <c r="A8" s="167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67"/>
    </row>
    <row r="9" spans="1:7" x14ac:dyDescent="0.25">
      <c r="A9" s="27" t="s">
        <v>305</v>
      </c>
      <c r="B9" s="83">
        <f t="shared" ref="B9:G9" si="0">SUM(B10,B18,B28,B38,B48,B58,B62,B71,B75)</f>
        <v>56138677.269999996</v>
      </c>
      <c r="C9" s="83">
        <f t="shared" si="0"/>
        <v>39778126.759999998</v>
      </c>
      <c r="D9" s="83">
        <f t="shared" si="0"/>
        <v>95916804.030000001</v>
      </c>
      <c r="E9" s="83">
        <f t="shared" si="0"/>
        <v>72117276.780000001</v>
      </c>
      <c r="F9" s="83">
        <f t="shared" si="0"/>
        <v>71954585.180000007</v>
      </c>
      <c r="G9" s="83">
        <f t="shared" si="0"/>
        <v>23799527.250000004</v>
      </c>
    </row>
    <row r="10" spans="1:7" x14ac:dyDescent="0.25">
      <c r="A10" s="84" t="s">
        <v>306</v>
      </c>
      <c r="B10" s="83">
        <f t="shared" ref="B10:G10" si="1">SUM(B11:B17)</f>
        <v>39509088.719999999</v>
      </c>
      <c r="C10" s="83">
        <f t="shared" si="1"/>
        <v>-2254450.44</v>
      </c>
      <c r="D10" s="83">
        <f t="shared" si="1"/>
        <v>37254638.280000001</v>
      </c>
      <c r="E10" s="83">
        <f t="shared" si="1"/>
        <v>24099624.010000002</v>
      </c>
      <c r="F10" s="83">
        <f t="shared" si="1"/>
        <v>23936932.41</v>
      </c>
      <c r="G10" s="83">
        <f t="shared" si="1"/>
        <v>13155014.27</v>
      </c>
    </row>
    <row r="11" spans="1:7" x14ac:dyDescent="0.25">
      <c r="A11" s="85" t="s">
        <v>307</v>
      </c>
      <c r="B11" s="75">
        <v>23317491.289999999</v>
      </c>
      <c r="C11" s="75">
        <v>-4164241.11</v>
      </c>
      <c r="D11" s="75">
        <v>19153250.18</v>
      </c>
      <c r="E11" s="75">
        <v>12901378.050000001</v>
      </c>
      <c r="F11" s="75">
        <v>12901378.050000001</v>
      </c>
      <c r="G11" s="75">
        <f>D11-E11</f>
        <v>6251872.129999999</v>
      </c>
    </row>
    <row r="12" spans="1:7" x14ac:dyDescent="0.25">
      <c r="A12" s="85" t="s">
        <v>308</v>
      </c>
      <c r="B12" s="75">
        <v>5460000</v>
      </c>
      <c r="C12" s="75">
        <v>2647014.06</v>
      </c>
      <c r="D12" s="75">
        <v>8107014.0600000005</v>
      </c>
      <c r="E12" s="75">
        <v>7443599.25</v>
      </c>
      <c r="F12" s="75">
        <v>7443599.25</v>
      </c>
      <c r="G12" s="75">
        <f t="shared" ref="G12:G17" si="2">D12-E12</f>
        <v>663414.81000000052</v>
      </c>
    </row>
    <row r="13" spans="1:7" x14ac:dyDescent="0.25">
      <c r="A13" s="85" t="s">
        <v>309</v>
      </c>
      <c r="B13" s="75">
        <v>4641370.8899999997</v>
      </c>
      <c r="C13" s="75">
        <v>-194315.1</v>
      </c>
      <c r="D13" s="75">
        <v>4447055.79</v>
      </c>
      <c r="E13" s="75">
        <v>760580.71</v>
      </c>
      <c r="F13" s="75">
        <v>760580.71</v>
      </c>
      <c r="G13" s="75">
        <f t="shared" si="2"/>
        <v>3686475.08</v>
      </c>
    </row>
    <row r="14" spans="1:7" x14ac:dyDescent="0.25">
      <c r="A14" s="85" t="s">
        <v>310</v>
      </c>
      <c r="B14" s="75">
        <v>15000</v>
      </c>
      <c r="C14" s="75">
        <v>-10949.46</v>
      </c>
      <c r="D14" s="75">
        <v>4050.5400000000009</v>
      </c>
      <c r="E14" s="75">
        <v>4050.54</v>
      </c>
      <c r="F14" s="75">
        <v>4050.54</v>
      </c>
      <c r="G14" s="75">
        <f t="shared" si="2"/>
        <v>0</v>
      </c>
    </row>
    <row r="15" spans="1:7" x14ac:dyDescent="0.25">
      <c r="A15" s="85" t="s">
        <v>311</v>
      </c>
      <c r="B15" s="75">
        <v>6075226.54</v>
      </c>
      <c r="C15" s="75">
        <v>-531958.82999999996</v>
      </c>
      <c r="D15" s="75">
        <v>5543267.71</v>
      </c>
      <c r="E15" s="75">
        <v>2990015.46</v>
      </c>
      <c r="F15" s="75">
        <v>2827323.86</v>
      </c>
      <c r="G15" s="75">
        <f t="shared" si="2"/>
        <v>2553252.25</v>
      </c>
    </row>
    <row r="16" spans="1:7" x14ac:dyDescent="0.25">
      <c r="A16" s="85" t="s">
        <v>312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314</v>
      </c>
      <c r="B18" s="83">
        <f t="shared" ref="B18:G18" si="3">SUM(B19:B27)</f>
        <v>2758500</v>
      </c>
      <c r="C18" s="83">
        <f t="shared" si="3"/>
        <v>4281423.51</v>
      </c>
      <c r="D18" s="83">
        <f t="shared" si="3"/>
        <v>7039923.5099999998</v>
      </c>
      <c r="E18" s="83">
        <f t="shared" si="3"/>
        <v>6383740.0800000001</v>
      </c>
      <c r="F18" s="83">
        <f t="shared" si="3"/>
        <v>6383740.0800000001</v>
      </c>
      <c r="G18" s="83">
        <f t="shared" si="3"/>
        <v>656183.42999999982</v>
      </c>
    </row>
    <row r="19" spans="1:7" x14ac:dyDescent="0.25">
      <c r="A19" s="85" t="s">
        <v>315</v>
      </c>
      <c r="B19" s="75">
        <v>552000</v>
      </c>
      <c r="C19" s="75">
        <v>130365.51</v>
      </c>
      <c r="D19" s="75">
        <v>682365.51</v>
      </c>
      <c r="E19" s="75">
        <v>653235.17000000004</v>
      </c>
      <c r="F19" s="75">
        <v>653235.17000000004</v>
      </c>
      <c r="G19" s="75">
        <f>D19-E19</f>
        <v>29130.339999999967</v>
      </c>
    </row>
    <row r="20" spans="1:7" x14ac:dyDescent="0.25">
      <c r="A20" s="85" t="s">
        <v>316</v>
      </c>
      <c r="B20" s="75">
        <v>267500</v>
      </c>
      <c r="C20" s="75">
        <v>189531.05</v>
      </c>
      <c r="D20" s="75">
        <v>457031.05</v>
      </c>
      <c r="E20" s="75">
        <v>435592.59</v>
      </c>
      <c r="F20" s="75">
        <v>435592.59</v>
      </c>
      <c r="G20" s="75">
        <f t="shared" ref="G20:G27" si="4">D20-E20</f>
        <v>21438.459999999963</v>
      </c>
    </row>
    <row r="21" spans="1:7" x14ac:dyDescent="0.25">
      <c r="A21" s="85" t="s">
        <v>317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318</v>
      </c>
      <c r="B22" s="75">
        <v>280000</v>
      </c>
      <c r="C22" s="75">
        <v>794224.43</v>
      </c>
      <c r="D22" s="75">
        <v>1074224.4300000002</v>
      </c>
      <c r="E22" s="75">
        <v>1069072.03</v>
      </c>
      <c r="F22" s="75">
        <v>1069072.03</v>
      </c>
      <c r="G22" s="75">
        <f t="shared" si="4"/>
        <v>5152.4000000001397</v>
      </c>
    </row>
    <row r="23" spans="1:7" x14ac:dyDescent="0.25">
      <c r="A23" s="85" t="s">
        <v>319</v>
      </c>
      <c r="B23" s="75">
        <v>100000</v>
      </c>
      <c r="C23" s="75">
        <v>-70700</v>
      </c>
      <c r="D23" s="75">
        <v>29300</v>
      </c>
      <c r="E23" s="75">
        <v>26785.19</v>
      </c>
      <c r="F23" s="75">
        <v>26785.19</v>
      </c>
      <c r="G23" s="75">
        <f t="shared" si="4"/>
        <v>2514.8100000000013</v>
      </c>
    </row>
    <row r="24" spans="1:7" x14ac:dyDescent="0.25">
      <c r="A24" s="85" t="s">
        <v>320</v>
      </c>
      <c r="B24" s="75">
        <v>1461000</v>
      </c>
      <c r="C24" s="75">
        <v>2001166.72</v>
      </c>
      <c r="D24" s="75">
        <v>3462166.7199999997</v>
      </c>
      <c r="E24" s="75">
        <v>3041863.94</v>
      </c>
      <c r="F24" s="75">
        <v>3041863.94</v>
      </c>
      <c r="G24" s="75">
        <f t="shared" si="4"/>
        <v>420302.7799999998</v>
      </c>
    </row>
    <row r="25" spans="1:7" x14ac:dyDescent="0.25">
      <c r="A25" s="85" t="s">
        <v>321</v>
      </c>
      <c r="B25" s="75">
        <v>80000</v>
      </c>
      <c r="C25" s="75">
        <v>363142.29</v>
      </c>
      <c r="D25" s="75">
        <v>443142.29</v>
      </c>
      <c r="E25" s="75">
        <v>436616.5</v>
      </c>
      <c r="F25" s="75">
        <v>436616.5</v>
      </c>
      <c r="G25" s="75">
        <f t="shared" si="4"/>
        <v>6525.789999999979</v>
      </c>
    </row>
    <row r="26" spans="1:7" x14ac:dyDescent="0.25">
      <c r="A26" s="85" t="s">
        <v>322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323</v>
      </c>
      <c r="B27" s="75">
        <v>18000</v>
      </c>
      <c r="C27" s="75">
        <v>873693.51</v>
      </c>
      <c r="D27" s="75">
        <v>891693.51</v>
      </c>
      <c r="E27" s="75">
        <v>720574.66</v>
      </c>
      <c r="F27" s="75">
        <v>720574.66</v>
      </c>
      <c r="G27" s="75">
        <f t="shared" si="4"/>
        <v>171118.84999999998</v>
      </c>
    </row>
    <row r="28" spans="1:7" x14ac:dyDescent="0.25">
      <c r="A28" s="84" t="s">
        <v>324</v>
      </c>
      <c r="B28" s="83">
        <f t="shared" ref="B28:G28" si="5">SUM(B29:B37)</f>
        <v>6567535.3200000003</v>
      </c>
      <c r="C28" s="83">
        <f t="shared" si="5"/>
        <v>7093346.8799999999</v>
      </c>
      <c r="D28" s="83">
        <f t="shared" si="5"/>
        <v>13660882.199999997</v>
      </c>
      <c r="E28" s="83">
        <f t="shared" si="5"/>
        <v>10819722.82</v>
      </c>
      <c r="F28" s="83">
        <f t="shared" si="5"/>
        <v>10819722.82</v>
      </c>
      <c r="G28" s="83">
        <f t="shared" si="5"/>
        <v>2841159.38</v>
      </c>
    </row>
    <row r="29" spans="1:7" x14ac:dyDescent="0.25">
      <c r="A29" s="85" t="s">
        <v>325</v>
      </c>
      <c r="B29" s="75">
        <v>925095.32</v>
      </c>
      <c r="C29" s="75">
        <v>2688241.77</v>
      </c>
      <c r="D29" s="75">
        <v>3613337.09</v>
      </c>
      <c r="E29" s="75">
        <v>3257463.28</v>
      </c>
      <c r="F29" s="75">
        <v>3257463.28</v>
      </c>
      <c r="G29" s="75">
        <f>D29-E29</f>
        <v>355873.81000000006</v>
      </c>
    </row>
    <row r="30" spans="1:7" x14ac:dyDescent="0.25">
      <c r="A30" s="85" t="s">
        <v>326</v>
      </c>
      <c r="B30" s="75">
        <v>135000</v>
      </c>
      <c r="C30" s="75">
        <v>-116638.93</v>
      </c>
      <c r="D30" s="75">
        <v>18361.070000000007</v>
      </c>
      <c r="E30" s="75">
        <v>18100</v>
      </c>
      <c r="F30" s="75">
        <v>18100</v>
      </c>
      <c r="G30" s="75">
        <f t="shared" ref="G30:G37" si="6">D30-E30</f>
        <v>261.07000000000698</v>
      </c>
    </row>
    <row r="31" spans="1:7" x14ac:dyDescent="0.25">
      <c r="A31" s="85" t="s">
        <v>327</v>
      </c>
      <c r="B31" s="75">
        <v>361440</v>
      </c>
      <c r="C31" s="75">
        <v>1192840.46</v>
      </c>
      <c r="D31" s="75">
        <v>1554280.46</v>
      </c>
      <c r="E31" s="75">
        <v>1478494.68</v>
      </c>
      <c r="F31" s="75">
        <v>1478494.68</v>
      </c>
      <c r="G31" s="75">
        <f t="shared" si="6"/>
        <v>75785.780000000028</v>
      </c>
    </row>
    <row r="32" spans="1:7" x14ac:dyDescent="0.25">
      <c r="A32" s="85" t="s">
        <v>328</v>
      </c>
      <c r="B32" s="75">
        <v>463000</v>
      </c>
      <c r="C32" s="75">
        <v>235754.94</v>
      </c>
      <c r="D32" s="75">
        <v>698754.94</v>
      </c>
      <c r="E32" s="75">
        <v>677172.46</v>
      </c>
      <c r="F32" s="75">
        <v>677172.46</v>
      </c>
      <c r="G32" s="75">
        <f t="shared" si="6"/>
        <v>21582.479999999981</v>
      </c>
    </row>
    <row r="33" spans="1:7" ht="14.45" customHeight="1" x14ac:dyDescent="0.25">
      <c r="A33" s="85" t="s">
        <v>329</v>
      </c>
      <c r="B33" s="75">
        <v>787000</v>
      </c>
      <c r="C33" s="75">
        <v>1909792.64</v>
      </c>
      <c r="D33" s="75">
        <v>2696792.6399999997</v>
      </c>
      <c r="E33" s="75">
        <v>2587283.65</v>
      </c>
      <c r="F33" s="75">
        <v>2587283.65</v>
      </c>
      <c r="G33" s="75">
        <f t="shared" si="6"/>
        <v>109508.98999999976</v>
      </c>
    </row>
    <row r="34" spans="1:7" ht="14.45" customHeight="1" x14ac:dyDescent="0.25">
      <c r="A34" s="85" t="s">
        <v>330</v>
      </c>
      <c r="B34" s="75">
        <v>100000</v>
      </c>
      <c r="C34" s="75">
        <v>186693.03</v>
      </c>
      <c r="D34" s="75">
        <v>286693.03000000003</v>
      </c>
      <c r="E34" s="75">
        <v>286693.03000000003</v>
      </c>
      <c r="F34" s="75">
        <v>286693.03000000003</v>
      </c>
      <c r="G34" s="75">
        <f t="shared" si="6"/>
        <v>0</v>
      </c>
    </row>
    <row r="35" spans="1:7" ht="14.45" customHeight="1" x14ac:dyDescent="0.25">
      <c r="A35" s="85" t="s">
        <v>331</v>
      </c>
      <c r="B35" s="75">
        <v>181000</v>
      </c>
      <c r="C35" s="75">
        <v>3899</v>
      </c>
      <c r="D35" s="75">
        <v>184899</v>
      </c>
      <c r="E35" s="75">
        <v>160849</v>
      </c>
      <c r="F35" s="75">
        <v>160849</v>
      </c>
      <c r="G35" s="75">
        <f t="shared" si="6"/>
        <v>24050</v>
      </c>
    </row>
    <row r="36" spans="1:7" ht="14.45" customHeight="1" x14ac:dyDescent="0.25">
      <c r="A36" s="85" t="s">
        <v>332</v>
      </c>
      <c r="B36" s="75">
        <v>3265000</v>
      </c>
      <c r="C36" s="75">
        <v>536863.6</v>
      </c>
      <c r="D36" s="75">
        <v>3801863.6</v>
      </c>
      <c r="E36" s="75">
        <v>1557825.35</v>
      </c>
      <c r="F36" s="75">
        <v>1557825.35</v>
      </c>
      <c r="G36" s="75">
        <f t="shared" si="6"/>
        <v>2244038.25</v>
      </c>
    </row>
    <row r="37" spans="1:7" ht="14.45" customHeight="1" x14ac:dyDescent="0.25">
      <c r="A37" s="85" t="s">
        <v>333</v>
      </c>
      <c r="B37" s="75">
        <v>350000</v>
      </c>
      <c r="C37" s="75">
        <v>455900.37</v>
      </c>
      <c r="D37" s="75">
        <v>805900.37</v>
      </c>
      <c r="E37" s="75">
        <v>795841.37</v>
      </c>
      <c r="F37" s="75">
        <v>795841.37</v>
      </c>
      <c r="G37" s="75">
        <f t="shared" si="6"/>
        <v>10059</v>
      </c>
    </row>
    <row r="38" spans="1:7" x14ac:dyDescent="0.25">
      <c r="A38" s="84" t="s">
        <v>334</v>
      </c>
      <c r="B38" s="83">
        <f t="shared" ref="B38:G38" si="7">SUM(B39:B47)</f>
        <v>7158553.2300000004</v>
      </c>
      <c r="C38" s="83">
        <f t="shared" si="7"/>
        <v>17228273.939999998</v>
      </c>
      <c r="D38" s="83">
        <f t="shared" si="7"/>
        <v>24386827.170000002</v>
      </c>
      <c r="E38" s="83">
        <f t="shared" si="7"/>
        <v>18934572.039999999</v>
      </c>
      <c r="F38" s="83">
        <f t="shared" si="7"/>
        <v>18934572.039999999</v>
      </c>
      <c r="G38" s="83">
        <f t="shared" si="7"/>
        <v>5452255.1300000008</v>
      </c>
    </row>
    <row r="39" spans="1:7" x14ac:dyDescent="0.25">
      <c r="A39" s="85" t="s">
        <v>335</v>
      </c>
      <c r="B39" s="75">
        <v>0</v>
      </c>
      <c r="C39" s="75">
        <v>96000</v>
      </c>
      <c r="D39" s="75">
        <v>96000</v>
      </c>
      <c r="E39" s="75">
        <v>96000</v>
      </c>
      <c r="F39" s="75">
        <v>96000</v>
      </c>
      <c r="G39" s="75">
        <f>D39-E39</f>
        <v>0</v>
      </c>
    </row>
    <row r="40" spans="1:7" x14ac:dyDescent="0.25">
      <c r="A40" s="85" t="s">
        <v>336</v>
      </c>
      <c r="B40" s="75">
        <v>5273009.53</v>
      </c>
      <c r="C40" s="75">
        <v>3400000</v>
      </c>
      <c r="D40" s="75">
        <v>8673009.5300000012</v>
      </c>
      <c r="E40" s="75">
        <v>4050000</v>
      </c>
      <c r="F40" s="75">
        <v>4050000</v>
      </c>
      <c r="G40" s="75">
        <f t="shared" ref="G40:G47" si="8">D40-E40</f>
        <v>4623009.5300000012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338</v>
      </c>
      <c r="B42" s="75">
        <v>1885543.7</v>
      </c>
      <c r="C42" s="75">
        <v>13732273.939999999</v>
      </c>
      <c r="D42" s="75">
        <v>15617817.639999999</v>
      </c>
      <c r="E42" s="75">
        <v>14788572.039999999</v>
      </c>
      <c r="F42" s="75">
        <v>14788572.039999999</v>
      </c>
      <c r="G42" s="75">
        <f t="shared" si="8"/>
        <v>829245.59999999963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344</v>
      </c>
      <c r="B48" s="83">
        <f t="shared" ref="B48:G48" si="9">SUM(B49:B57)</f>
        <v>65000</v>
      </c>
      <c r="C48" s="83">
        <f t="shared" si="9"/>
        <v>2657123.19</v>
      </c>
      <c r="D48" s="83">
        <f t="shared" si="9"/>
        <v>2722123.19</v>
      </c>
      <c r="E48" s="83">
        <f t="shared" si="9"/>
        <v>2688380.4899999998</v>
      </c>
      <c r="F48" s="83">
        <f t="shared" si="9"/>
        <v>2688380.4899999998</v>
      </c>
      <c r="G48" s="83">
        <f t="shared" si="9"/>
        <v>33742.700000000012</v>
      </c>
    </row>
    <row r="49" spans="1:7" x14ac:dyDescent="0.25">
      <c r="A49" s="85" t="s">
        <v>345</v>
      </c>
      <c r="B49" s="75">
        <v>0</v>
      </c>
      <c r="C49" s="75">
        <v>232254.98</v>
      </c>
      <c r="D49" s="75">
        <v>232254.98</v>
      </c>
      <c r="E49" s="75">
        <v>231872.65</v>
      </c>
      <c r="F49" s="75">
        <v>231872.65</v>
      </c>
      <c r="G49" s="75">
        <f>D49-E49</f>
        <v>382.3300000000163</v>
      </c>
    </row>
    <row r="50" spans="1:7" x14ac:dyDescent="0.25">
      <c r="A50" s="85" t="s">
        <v>346</v>
      </c>
      <c r="B50" s="75">
        <v>0</v>
      </c>
      <c r="C50" s="75">
        <v>17500</v>
      </c>
      <c r="D50" s="75">
        <v>17500</v>
      </c>
      <c r="E50" s="75">
        <v>17500</v>
      </c>
      <c r="F50" s="75">
        <v>17500</v>
      </c>
      <c r="G50" s="75">
        <f t="shared" ref="G50:G57" si="10">D50-E50</f>
        <v>0</v>
      </c>
    </row>
    <row r="51" spans="1:7" x14ac:dyDescent="0.25">
      <c r="A51" s="85" t="s">
        <v>347</v>
      </c>
      <c r="B51" s="75">
        <v>0</v>
      </c>
      <c r="C51" s="75">
        <v>109753</v>
      </c>
      <c r="D51" s="75">
        <v>109753</v>
      </c>
      <c r="E51" s="75">
        <v>109753</v>
      </c>
      <c r="F51" s="75">
        <v>109753</v>
      </c>
      <c r="G51" s="75">
        <f t="shared" si="10"/>
        <v>0</v>
      </c>
    </row>
    <row r="52" spans="1:7" x14ac:dyDescent="0.25">
      <c r="A52" s="85" t="s">
        <v>348</v>
      </c>
      <c r="B52" s="75">
        <v>0</v>
      </c>
      <c r="C52" s="75">
        <v>1938409</v>
      </c>
      <c r="D52" s="75">
        <v>1938409</v>
      </c>
      <c r="E52" s="75">
        <v>1938409</v>
      </c>
      <c r="F52" s="75">
        <v>1938409</v>
      </c>
      <c r="G52" s="75">
        <f t="shared" si="10"/>
        <v>0</v>
      </c>
    </row>
    <row r="53" spans="1:7" x14ac:dyDescent="0.25">
      <c r="A53" s="85" t="s">
        <v>349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350</v>
      </c>
      <c r="B54" s="75">
        <v>30000</v>
      </c>
      <c r="C54" s="75">
        <v>382045.84</v>
      </c>
      <c r="D54" s="75">
        <v>412045.84</v>
      </c>
      <c r="E54" s="75">
        <v>390845.84</v>
      </c>
      <c r="F54" s="75">
        <v>390845.84</v>
      </c>
      <c r="G54" s="75">
        <f t="shared" si="10"/>
        <v>21200</v>
      </c>
    </row>
    <row r="55" spans="1:7" x14ac:dyDescent="0.25">
      <c r="A55" s="85" t="s">
        <v>351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352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353</v>
      </c>
      <c r="B57" s="75">
        <v>35000</v>
      </c>
      <c r="C57" s="75">
        <v>-22839.63</v>
      </c>
      <c r="D57" s="75">
        <v>12160.369999999999</v>
      </c>
      <c r="E57" s="75">
        <v>0</v>
      </c>
      <c r="F57" s="75">
        <v>0</v>
      </c>
      <c r="G57" s="75">
        <f t="shared" si="10"/>
        <v>12160.369999999999</v>
      </c>
    </row>
    <row r="58" spans="1:7" x14ac:dyDescent="0.25">
      <c r="A58" s="84" t="s">
        <v>354</v>
      </c>
      <c r="B58" s="83">
        <f t="shared" ref="B58:G58" si="11">SUM(B59:B61)</f>
        <v>0</v>
      </c>
      <c r="C58" s="83">
        <f t="shared" si="11"/>
        <v>10426751.170000002</v>
      </c>
      <c r="D58" s="83">
        <f t="shared" si="11"/>
        <v>10426751.170000002</v>
      </c>
      <c r="E58" s="83">
        <f t="shared" si="11"/>
        <v>9091237.3399999999</v>
      </c>
      <c r="F58" s="83">
        <f t="shared" si="11"/>
        <v>9091237.3399999999</v>
      </c>
      <c r="G58" s="83">
        <f t="shared" si="11"/>
        <v>1335513.830000001</v>
      </c>
    </row>
    <row r="59" spans="1:7" x14ac:dyDescent="0.25">
      <c r="A59" s="85" t="s">
        <v>355</v>
      </c>
      <c r="B59" s="75">
        <v>0</v>
      </c>
      <c r="C59" s="75">
        <v>8455643.0500000007</v>
      </c>
      <c r="D59" s="75">
        <v>8455643.0500000007</v>
      </c>
      <c r="E59" s="75">
        <v>7501854.5099999998</v>
      </c>
      <c r="F59" s="75">
        <v>7501854.5099999998</v>
      </c>
      <c r="G59" s="75">
        <f>D59-E59</f>
        <v>953788.54000000097</v>
      </c>
    </row>
    <row r="60" spans="1:7" x14ac:dyDescent="0.25">
      <c r="A60" s="85" t="s">
        <v>356</v>
      </c>
      <c r="B60" s="75">
        <v>0</v>
      </c>
      <c r="C60" s="75">
        <v>1971108.12</v>
      </c>
      <c r="D60" s="75">
        <v>1971108.12</v>
      </c>
      <c r="E60" s="75">
        <v>1589382.83</v>
      </c>
      <c r="F60" s="75">
        <v>1589382.83</v>
      </c>
      <c r="G60" s="75">
        <f t="shared" ref="G60:G61" si="12">D60-E60</f>
        <v>381725.29000000004</v>
      </c>
    </row>
    <row r="61" spans="1:7" x14ac:dyDescent="0.25">
      <c r="A61" s="85" t="s">
        <v>357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358</v>
      </c>
      <c r="B62" s="83">
        <f t="shared" ref="B62:G62" si="13">SUM(B63:B67,B69:B70)</f>
        <v>0</v>
      </c>
      <c r="C62" s="83">
        <f t="shared" si="13"/>
        <v>80000</v>
      </c>
      <c r="D62" s="83">
        <f t="shared" si="13"/>
        <v>80000</v>
      </c>
      <c r="E62" s="83">
        <f t="shared" si="13"/>
        <v>0</v>
      </c>
      <c r="F62" s="83">
        <f t="shared" si="13"/>
        <v>0</v>
      </c>
      <c r="G62" s="83">
        <f t="shared" si="13"/>
        <v>80000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366</v>
      </c>
      <c r="B70" s="75">
        <v>0</v>
      </c>
      <c r="C70" s="75">
        <v>80000</v>
      </c>
      <c r="D70" s="75">
        <v>80000</v>
      </c>
      <c r="E70" s="75">
        <v>0</v>
      </c>
      <c r="F70" s="75">
        <v>0</v>
      </c>
      <c r="G70" s="75">
        <f t="shared" si="14"/>
        <v>80000</v>
      </c>
    </row>
    <row r="71" spans="1:7" x14ac:dyDescent="0.25">
      <c r="A71" s="84" t="s">
        <v>367</v>
      </c>
      <c r="B71" s="83">
        <f t="shared" ref="B71:G71" si="15">SUM(B72:B74)</f>
        <v>80000</v>
      </c>
      <c r="C71" s="83">
        <f t="shared" si="15"/>
        <v>265658.51</v>
      </c>
      <c r="D71" s="83">
        <f t="shared" si="15"/>
        <v>345658.51</v>
      </c>
      <c r="E71" s="83">
        <f t="shared" si="15"/>
        <v>100000</v>
      </c>
      <c r="F71" s="83">
        <f t="shared" si="15"/>
        <v>100000</v>
      </c>
      <c r="G71" s="83">
        <f t="shared" si="15"/>
        <v>245658.51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370</v>
      </c>
      <c r="B74" s="75">
        <v>80000</v>
      </c>
      <c r="C74" s="75">
        <v>265658.51</v>
      </c>
      <c r="D74" s="75">
        <v>345658.51</v>
      </c>
      <c r="E74" s="75">
        <v>100000</v>
      </c>
      <c r="F74" s="75">
        <v>100000</v>
      </c>
      <c r="G74" s="75">
        <f t="shared" si="16"/>
        <v>245658.51</v>
      </c>
    </row>
    <row r="75" spans="1:7" x14ac:dyDescent="0.25">
      <c r="A75" s="84" t="s">
        <v>371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9">SUM(B85,B93,B103,B113,B123,B133,B137,B146,B150)</f>
        <v>14031050.32</v>
      </c>
      <c r="C84" s="83">
        <f t="shared" si="19"/>
        <v>26026262.399999999</v>
      </c>
      <c r="D84" s="83">
        <f t="shared" si="19"/>
        <v>40057312.719999999</v>
      </c>
      <c r="E84" s="83">
        <f t="shared" si="19"/>
        <v>19834057.34</v>
      </c>
      <c r="F84" s="83">
        <f t="shared" si="19"/>
        <v>19834057.34</v>
      </c>
      <c r="G84" s="83">
        <f t="shared" si="19"/>
        <v>20223255.379999999</v>
      </c>
    </row>
    <row r="85" spans="1:7" x14ac:dyDescent="0.25">
      <c r="A85" s="84" t="s">
        <v>306</v>
      </c>
      <c r="B85" s="83">
        <f t="shared" ref="B85:G85" si="20">SUM(B86:B92)</f>
        <v>1151718.02</v>
      </c>
      <c r="C85" s="83">
        <f t="shared" si="20"/>
        <v>0</v>
      </c>
      <c r="D85" s="83">
        <f t="shared" si="20"/>
        <v>1151718.02</v>
      </c>
      <c r="E85" s="83">
        <f t="shared" si="20"/>
        <v>699564.58</v>
      </c>
      <c r="F85" s="83">
        <f t="shared" si="20"/>
        <v>699564.58</v>
      </c>
      <c r="G85" s="83">
        <f t="shared" si="20"/>
        <v>452153.44000000006</v>
      </c>
    </row>
    <row r="86" spans="1:7" x14ac:dyDescent="0.25">
      <c r="A86" s="85" t="s">
        <v>307</v>
      </c>
      <c r="B86" s="75">
        <v>1151718.02</v>
      </c>
      <c r="C86" s="75">
        <v>-100000</v>
      </c>
      <c r="D86" s="75">
        <v>1051718.02</v>
      </c>
      <c r="E86" s="75">
        <v>649164.57999999996</v>
      </c>
      <c r="F86" s="75">
        <v>649164.57999999996</v>
      </c>
      <c r="G86" s="75">
        <f>D86-E86</f>
        <v>402553.44000000006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311</v>
      </c>
      <c r="B90" s="75">
        <v>0</v>
      </c>
      <c r="C90" s="75">
        <v>100000</v>
      </c>
      <c r="D90" s="75">
        <v>100000</v>
      </c>
      <c r="E90" s="75">
        <v>50400</v>
      </c>
      <c r="F90" s="75">
        <v>50400</v>
      </c>
      <c r="G90" s="75">
        <f t="shared" si="21"/>
        <v>49600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314</v>
      </c>
      <c r="B93" s="83">
        <f t="shared" ref="B93:G93" si="22">SUM(B94:B102)</f>
        <v>0</v>
      </c>
      <c r="C93" s="83">
        <f t="shared" si="22"/>
        <v>234000</v>
      </c>
      <c r="D93" s="83">
        <f t="shared" si="22"/>
        <v>234000</v>
      </c>
      <c r="E93" s="83">
        <f t="shared" si="22"/>
        <v>34000</v>
      </c>
      <c r="F93" s="83">
        <f t="shared" si="22"/>
        <v>34000</v>
      </c>
      <c r="G93" s="83">
        <f t="shared" si="22"/>
        <v>200000</v>
      </c>
    </row>
    <row r="94" spans="1:7" x14ac:dyDescent="0.25">
      <c r="A94" s="85" t="s">
        <v>315</v>
      </c>
      <c r="B94" s="75">
        <v>0</v>
      </c>
      <c r="C94" s="75">
        <v>14000</v>
      </c>
      <c r="D94" s="75">
        <v>14000</v>
      </c>
      <c r="E94" s="75">
        <v>14000</v>
      </c>
      <c r="F94" s="75">
        <v>14000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318</v>
      </c>
      <c r="B97" s="75">
        <v>0</v>
      </c>
      <c r="C97" s="75">
        <v>200000</v>
      </c>
      <c r="D97" s="75">
        <v>200000</v>
      </c>
      <c r="E97" s="75">
        <v>0</v>
      </c>
      <c r="F97" s="75">
        <v>0</v>
      </c>
      <c r="G97" s="75">
        <f t="shared" si="23"/>
        <v>200000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321</v>
      </c>
      <c r="B100" s="75">
        <v>0</v>
      </c>
      <c r="C100" s="75">
        <v>20000</v>
      </c>
      <c r="D100" s="75">
        <v>20000</v>
      </c>
      <c r="E100" s="75">
        <v>20000</v>
      </c>
      <c r="F100" s="75">
        <v>20000</v>
      </c>
      <c r="G100" s="75">
        <f t="shared" si="23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324</v>
      </c>
      <c r="B103" s="83">
        <f t="shared" ref="B103:G103" si="24">SUM(B104:B112)</f>
        <v>2000000</v>
      </c>
      <c r="C103" s="83">
        <f t="shared" si="24"/>
        <v>3902458.8</v>
      </c>
      <c r="D103" s="83">
        <f t="shared" si="24"/>
        <v>5902458.7999999998</v>
      </c>
      <c r="E103" s="83">
        <f t="shared" si="24"/>
        <v>4454396.8</v>
      </c>
      <c r="F103" s="83">
        <f t="shared" si="24"/>
        <v>4454396.8</v>
      </c>
      <c r="G103" s="83">
        <f t="shared" si="24"/>
        <v>1448061.9999999998</v>
      </c>
    </row>
    <row r="104" spans="1:7" x14ac:dyDescent="0.25">
      <c r="A104" s="85" t="s">
        <v>325</v>
      </c>
      <c r="B104" s="75">
        <v>2000000</v>
      </c>
      <c r="C104" s="75">
        <v>1431458.8</v>
      </c>
      <c r="D104" s="75">
        <v>3431458.8</v>
      </c>
      <c r="E104" s="75">
        <v>1985868</v>
      </c>
      <c r="F104" s="75">
        <v>1985868</v>
      </c>
      <c r="G104" s="75">
        <f>D104-E104</f>
        <v>1445590.7999999998</v>
      </c>
    </row>
    <row r="105" spans="1:7" x14ac:dyDescent="0.25">
      <c r="A105" s="85" t="s">
        <v>326</v>
      </c>
      <c r="B105" s="75">
        <v>0</v>
      </c>
      <c r="C105" s="75">
        <v>678400</v>
      </c>
      <c r="D105" s="75">
        <v>678400</v>
      </c>
      <c r="E105" s="75">
        <v>675928.8</v>
      </c>
      <c r="F105" s="75">
        <v>675928.8</v>
      </c>
      <c r="G105" s="75">
        <f t="shared" ref="G105:G112" si="25">D105-E105</f>
        <v>2471.1999999999534</v>
      </c>
    </row>
    <row r="106" spans="1:7" x14ac:dyDescent="0.25">
      <c r="A106" s="85" t="s">
        <v>327</v>
      </c>
      <c r="B106" s="75">
        <v>0</v>
      </c>
      <c r="C106" s="75">
        <v>186000</v>
      </c>
      <c r="D106" s="75">
        <v>186000</v>
      </c>
      <c r="E106" s="75">
        <v>186000</v>
      </c>
      <c r="F106" s="75">
        <v>186000</v>
      </c>
      <c r="G106" s="75">
        <f t="shared" si="25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332</v>
      </c>
      <c r="B111" s="75">
        <v>0</v>
      </c>
      <c r="C111" s="75">
        <v>1606600</v>
      </c>
      <c r="D111" s="75">
        <v>1606600</v>
      </c>
      <c r="E111" s="75">
        <v>1606600</v>
      </c>
      <c r="F111" s="75">
        <v>1606600</v>
      </c>
      <c r="G111" s="75">
        <f t="shared" si="25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334</v>
      </c>
      <c r="B113" s="83">
        <f t="shared" ref="B113:G113" si="26">SUM(B114:B122)</f>
        <v>1469655.78</v>
      </c>
      <c r="C113" s="83">
        <f t="shared" si="26"/>
        <v>4523738.5599999996</v>
      </c>
      <c r="D113" s="83">
        <f t="shared" si="26"/>
        <v>5993394.3399999999</v>
      </c>
      <c r="E113" s="83">
        <f t="shared" si="26"/>
        <v>5249839.6399999997</v>
      </c>
      <c r="F113" s="83">
        <f t="shared" si="26"/>
        <v>5249839.6399999997</v>
      </c>
      <c r="G113" s="83">
        <f t="shared" si="26"/>
        <v>743554.70000000019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338</v>
      </c>
      <c r="B117" s="75">
        <v>1469655.78</v>
      </c>
      <c r="C117" s="75">
        <v>4523738.5599999996</v>
      </c>
      <c r="D117" s="75">
        <v>5993394.3399999999</v>
      </c>
      <c r="E117" s="75">
        <v>5249839.6399999997</v>
      </c>
      <c r="F117" s="75">
        <v>5249839.6399999997</v>
      </c>
      <c r="G117" s="75">
        <f t="shared" si="27"/>
        <v>743554.70000000019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344</v>
      </c>
      <c r="B123" s="83">
        <f t="shared" ref="B123:G123" si="28">SUM(B124:B132)</f>
        <v>0</v>
      </c>
      <c r="C123" s="83">
        <f t="shared" si="28"/>
        <v>1974086</v>
      </c>
      <c r="D123" s="83">
        <f t="shared" si="28"/>
        <v>1974086</v>
      </c>
      <c r="E123" s="83">
        <f t="shared" si="28"/>
        <v>1974086</v>
      </c>
      <c r="F123" s="83">
        <f t="shared" si="28"/>
        <v>1974086</v>
      </c>
      <c r="G123" s="83">
        <f t="shared" si="28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348</v>
      </c>
      <c r="B127" s="75">
        <v>0</v>
      </c>
      <c r="C127" s="75">
        <v>1974086</v>
      </c>
      <c r="D127" s="75">
        <v>1974086</v>
      </c>
      <c r="E127" s="75">
        <v>1974086</v>
      </c>
      <c r="F127" s="75">
        <v>1974086</v>
      </c>
      <c r="G127" s="75">
        <f t="shared" si="29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354</v>
      </c>
      <c r="B133" s="83">
        <f t="shared" ref="B133:G133" si="30">SUM(B134:B136)</f>
        <v>9009676.5199999996</v>
      </c>
      <c r="C133" s="83">
        <f t="shared" si="30"/>
        <v>15595069.039999999</v>
      </c>
      <c r="D133" s="83">
        <f t="shared" si="30"/>
        <v>24604745.559999999</v>
      </c>
      <c r="E133" s="83">
        <f t="shared" si="30"/>
        <v>7225260.3200000003</v>
      </c>
      <c r="F133" s="83">
        <f t="shared" si="30"/>
        <v>7225260.3200000003</v>
      </c>
      <c r="G133" s="83">
        <f t="shared" si="30"/>
        <v>17379485.239999998</v>
      </c>
    </row>
    <row r="134" spans="1:7" x14ac:dyDescent="0.25">
      <c r="A134" s="85" t="s">
        <v>355</v>
      </c>
      <c r="B134" s="75">
        <v>9009676.5199999996</v>
      </c>
      <c r="C134" s="75">
        <v>15595069.039999999</v>
      </c>
      <c r="D134" s="75">
        <v>24604745.559999999</v>
      </c>
      <c r="E134" s="75">
        <v>7225260.3200000003</v>
      </c>
      <c r="F134" s="75">
        <v>7225260.3200000003</v>
      </c>
      <c r="G134" s="75">
        <f>D134-E134</f>
        <v>17379485.239999998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358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367</v>
      </c>
      <c r="B146" s="83">
        <f t="shared" ref="B146:G146" si="34">SUM(B147:B149)</f>
        <v>400000</v>
      </c>
      <c r="C146" s="83">
        <f t="shared" si="34"/>
        <v>-203090</v>
      </c>
      <c r="D146" s="83">
        <f t="shared" si="34"/>
        <v>196910</v>
      </c>
      <c r="E146" s="83">
        <f t="shared" si="34"/>
        <v>196910</v>
      </c>
      <c r="F146" s="83">
        <f t="shared" si="34"/>
        <v>196910</v>
      </c>
      <c r="G146" s="83">
        <f t="shared" si="34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370</v>
      </c>
      <c r="B149" s="75">
        <v>400000</v>
      </c>
      <c r="C149" s="75">
        <v>-203090</v>
      </c>
      <c r="D149" s="75">
        <v>196910</v>
      </c>
      <c r="E149" s="75">
        <v>196910</v>
      </c>
      <c r="F149" s="75">
        <v>196910</v>
      </c>
      <c r="G149" s="75">
        <f t="shared" si="35"/>
        <v>0</v>
      </c>
    </row>
    <row r="150" spans="1:7" x14ac:dyDescent="0.25">
      <c r="A150" s="84" t="s">
        <v>371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8">B9+B84</f>
        <v>70169727.590000004</v>
      </c>
      <c r="C159" s="90">
        <f t="shared" si="38"/>
        <v>65804389.159999996</v>
      </c>
      <c r="D159" s="90">
        <f t="shared" si="38"/>
        <v>135974116.75</v>
      </c>
      <c r="E159" s="90">
        <f t="shared" si="38"/>
        <v>91951334.120000005</v>
      </c>
      <c r="F159" s="90">
        <f t="shared" si="38"/>
        <v>91788642.520000011</v>
      </c>
      <c r="G159" s="90">
        <f t="shared" si="38"/>
        <v>44022782.630000003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G63:G70 B62:F62 B71:F71 B103:D103 B93:C93 E93:F93 G11:G17 B75:F85 B113:F113 B123:F123 B133:F133 B137:F146 B150:F159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1"/>
  <sheetViews>
    <sheetView showGridLines="0" zoomScale="75" zoomScaleNormal="75" workbookViewId="0">
      <selection activeCell="G42" sqref="G4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381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5</v>
      </c>
      <c r="B7" s="166" t="s">
        <v>299</v>
      </c>
      <c r="C7" s="166"/>
      <c r="D7" s="166"/>
      <c r="E7" s="166"/>
      <c r="F7" s="166"/>
      <c r="G7" s="168" t="s">
        <v>300</v>
      </c>
    </row>
    <row r="8" spans="1:7" ht="30" x14ac:dyDescent="0.25">
      <c r="A8" s="165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67"/>
    </row>
    <row r="9" spans="1:7" ht="15.75" customHeight="1" x14ac:dyDescent="0.25">
      <c r="A9" s="26" t="s">
        <v>383</v>
      </c>
      <c r="B9" s="30">
        <f t="shared" ref="B9:G9" si="0">SUM(B10:B34)</f>
        <v>56138677.269999988</v>
      </c>
      <c r="C9" s="30">
        <f t="shared" si="0"/>
        <v>39778126.760000013</v>
      </c>
      <c r="D9" s="30">
        <f t="shared" si="0"/>
        <v>95916804.030000016</v>
      </c>
      <c r="E9" s="30">
        <f t="shared" si="0"/>
        <v>72117276.780000016</v>
      </c>
      <c r="F9" s="30">
        <f t="shared" si="0"/>
        <v>71954585.180000007</v>
      </c>
      <c r="G9" s="30">
        <f t="shared" si="0"/>
        <v>23799527.249999993</v>
      </c>
    </row>
    <row r="10" spans="1:7" x14ac:dyDescent="0.25">
      <c r="A10" s="63" t="s">
        <v>593</v>
      </c>
      <c r="B10" s="75">
        <v>10932288.949999999</v>
      </c>
      <c r="C10" s="75">
        <v>7534829.9699999997</v>
      </c>
      <c r="D10" s="75">
        <v>18467118.919999998</v>
      </c>
      <c r="E10" s="75">
        <v>11075791.02</v>
      </c>
      <c r="F10" s="75">
        <v>11045497.18</v>
      </c>
      <c r="G10" s="75">
        <v>7391327.8999999985</v>
      </c>
    </row>
    <row r="11" spans="1:7" x14ac:dyDescent="0.25">
      <c r="A11" s="63" t="s">
        <v>594</v>
      </c>
      <c r="B11" s="75">
        <v>526335.44999999995</v>
      </c>
      <c r="C11" s="75">
        <v>59994.83</v>
      </c>
      <c r="D11" s="75">
        <v>586330.27999999991</v>
      </c>
      <c r="E11" s="75">
        <v>368793.06</v>
      </c>
      <c r="F11" s="75">
        <v>352646.82</v>
      </c>
      <c r="G11" s="75">
        <v>217537.21999999991</v>
      </c>
    </row>
    <row r="12" spans="1:7" x14ac:dyDescent="0.25">
      <c r="A12" s="63" t="s">
        <v>595</v>
      </c>
      <c r="B12" s="75">
        <v>2793806.78</v>
      </c>
      <c r="C12" s="75">
        <v>123601.60000000001</v>
      </c>
      <c r="D12" s="75">
        <v>2917408.38</v>
      </c>
      <c r="E12" s="75">
        <v>1883365.59</v>
      </c>
      <c r="F12" s="75">
        <v>1767114.07</v>
      </c>
      <c r="G12" s="75">
        <v>1034042.7899999998</v>
      </c>
    </row>
    <row r="13" spans="1:7" x14ac:dyDescent="0.25">
      <c r="A13" s="63" t="s">
        <v>596</v>
      </c>
      <c r="B13" s="75">
        <v>1381816.76</v>
      </c>
      <c r="C13" s="75">
        <v>269539.01</v>
      </c>
      <c r="D13" s="75">
        <v>1651355.77</v>
      </c>
      <c r="E13" s="75">
        <v>1074248.01</v>
      </c>
      <c r="F13" s="75">
        <v>1074248.01</v>
      </c>
      <c r="G13" s="75">
        <v>577107.76</v>
      </c>
    </row>
    <row r="14" spans="1:7" x14ac:dyDescent="0.25">
      <c r="A14" s="63" t="s">
        <v>597</v>
      </c>
      <c r="B14" s="75">
        <v>282462.28999999998</v>
      </c>
      <c r="C14" s="75">
        <v>-23234.66</v>
      </c>
      <c r="D14" s="75">
        <v>259227.62999999998</v>
      </c>
      <c r="E14" s="75">
        <v>99993.45</v>
      </c>
      <c r="F14" s="75">
        <v>99993.45</v>
      </c>
      <c r="G14" s="75">
        <v>159234.18</v>
      </c>
    </row>
    <row r="15" spans="1:7" x14ac:dyDescent="0.25">
      <c r="A15" s="63" t="s">
        <v>598</v>
      </c>
      <c r="B15" s="75">
        <v>275433.52</v>
      </c>
      <c r="C15" s="75">
        <v>56734.080000000002</v>
      </c>
      <c r="D15" s="75">
        <v>332167.60000000003</v>
      </c>
      <c r="E15" s="75">
        <v>164353.79999999999</v>
      </c>
      <c r="F15" s="75">
        <v>164353.79999999999</v>
      </c>
      <c r="G15" s="75">
        <v>167813.80000000005</v>
      </c>
    </row>
    <row r="16" spans="1:7" x14ac:dyDescent="0.25">
      <c r="A16" s="63" t="s">
        <v>599</v>
      </c>
      <c r="B16" s="75">
        <v>1127994.26</v>
      </c>
      <c r="C16" s="75">
        <v>94926.63</v>
      </c>
      <c r="D16" s="75">
        <v>1222920.8900000001</v>
      </c>
      <c r="E16" s="75">
        <v>964464.83</v>
      </c>
      <c r="F16" s="75">
        <v>964464.83</v>
      </c>
      <c r="G16" s="75">
        <v>258456.06000000017</v>
      </c>
    </row>
    <row r="17" spans="1:7" x14ac:dyDescent="0.25">
      <c r="A17" s="63" t="s">
        <v>600</v>
      </c>
      <c r="B17" s="75">
        <v>2377055.0299999998</v>
      </c>
      <c r="C17" s="75">
        <v>484607.44</v>
      </c>
      <c r="D17" s="75">
        <v>2861662.4699999997</v>
      </c>
      <c r="E17" s="75">
        <v>2102061.0099999998</v>
      </c>
      <c r="F17" s="75">
        <v>2102061.0099999998</v>
      </c>
      <c r="G17" s="75">
        <v>759601.46</v>
      </c>
    </row>
    <row r="18" spans="1:7" x14ac:dyDescent="0.25">
      <c r="A18" s="63" t="s">
        <v>601</v>
      </c>
      <c r="B18" s="75">
        <v>879371.88</v>
      </c>
      <c r="C18" s="75">
        <v>176061.02</v>
      </c>
      <c r="D18" s="75">
        <v>1055432.8999999999</v>
      </c>
      <c r="E18" s="75">
        <v>680912.14</v>
      </c>
      <c r="F18" s="75">
        <v>680912.14</v>
      </c>
      <c r="G18" s="75">
        <v>374520.75999999989</v>
      </c>
    </row>
    <row r="19" spans="1:7" x14ac:dyDescent="0.25">
      <c r="A19" s="63" t="s">
        <v>602</v>
      </c>
      <c r="B19" s="75">
        <v>10901042.279999999</v>
      </c>
      <c r="C19" s="75">
        <v>4231248.53</v>
      </c>
      <c r="D19" s="75">
        <v>15132290.809999999</v>
      </c>
      <c r="E19" s="75">
        <v>12873892.68</v>
      </c>
      <c r="F19" s="75">
        <v>12873892.68</v>
      </c>
      <c r="G19" s="75">
        <v>2258398.129999999</v>
      </c>
    </row>
    <row r="20" spans="1:7" x14ac:dyDescent="0.25">
      <c r="A20" s="63" t="s">
        <v>603</v>
      </c>
      <c r="B20" s="75">
        <v>403720.13</v>
      </c>
      <c r="C20" s="75">
        <v>-88063.7</v>
      </c>
      <c r="D20" s="75">
        <v>315656.43</v>
      </c>
      <c r="E20" s="75">
        <v>117107.42</v>
      </c>
      <c r="F20" s="75">
        <v>117107.42</v>
      </c>
      <c r="G20" s="75">
        <v>198549.01</v>
      </c>
    </row>
    <row r="21" spans="1:7" x14ac:dyDescent="0.25">
      <c r="A21" s="63" t="s">
        <v>604</v>
      </c>
      <c r="B21" s="75">
        <v>2511758.89</v>
      </c>
      <c r="C21" s="75">
        <v>10072968.92</v>
      </c>
      <c r="D21" s="75">
        <v>12584727.810000001</v>
      </c>
      <c r="E21" s="75">
        <v>10197084.09</v>
      </c>
      <c r="F21" s="75">
        <v>10197084.09</v>
      </c>
      <c r="G21" s="75">
        <v>2387643.7200000007</v>
      </c>
    </row>
    <row r="22" spans="1:7" x14ac:dyDescent="0.25">
      <c r="A22" s="63" t="s">
        <v>605</v>
      </c>
      <c r="B22" s="75">
        <v>742333.9</v>
      </c>
      <c r="C22" s="75">
        <v>19325.849999999999</v>
      </c>
      <c r="D22" s="75">
        <v>761659.75</v>
      </c>
      <c r="E22" s="75">
        <v>399731.89</v>
      </c>
      <c r="F22" s="75">
        <v>399731.89</v>
      </c>
      <c r="G22" s="75">
        <v>361927.86</v>
      </c>
    </row>
    <row r="23" spans="1:7" x14ac:dyDescent="0.25">
      <c r="A23" s="63" t="s">
        <v>606</v>
      </c>
      <c r="B23" s="75">
        <v>7638343.1399999997</v>
      </c>
      <c r="C23" s="75">
        <v>7467134</v>
      </c>
      <c r="D23" s="75">
        <v>15105477.140000001</v>
      </c>
      <c r="E23" s="75">
        <v>11655244.300000001</v>
      </c>
      <c r="F23" s="75">
        <v>11655244.300000001</v>
      </c>
      <c r="G23" s="75">
        <v>3450232.84</v>
      </c>
    </row>
    <row r="24" spans="1:7" x14ac:dyDescent="0.25">
      <c r="A24" s="63" t="s">
        <v>607</v>
      </c>
      <c r="B24" s="75">
        <v>1178683.71</v>
      </c>
      <c r="C24" s="75">
        <v>1275368.8899999999</v>
      </c>
      <c r="D24" s="75">
        <v>2454052.5999999996</v>
      </c>
      <c r="E24" s="75">
        <v>1984183.59</v>
      </c>
      <c r="F24" s="75">
        <v>1984183.59</v>
      </c>
      <c r="G24" s="75">
        <v>469869.00999999954</v>
      </c>
    </row>
    <row r="25" spans="1:7" x14ac:dyDescent="0.25">
      <c r="A25" s="63" t="s">
        <v>608</v>
      </c>
      <c r="B25" s="75">
        <v>1299576.83</v>
      </c>
      <c r="C25" s="75">
        <v>29719.18</v>
      </c>
      <c r="D25" s="75">
        <v>1329296.01</v>
      </c>
      <c r="E25" s="75">
        <v>835135.88</v>
      </c>
      <c r="F25" s="75">
        <v>835135.88</v>
      </c>
      <c r="G25" s="75">
        <v>494160.13</v>
      </c>
    </row>
    <row r="26" spans="1:7" x14ac:dyDescent="0.25">
      <c r="A26" s="63" t="s">
        <v>609</v>
      </c>
      <c r="B26" s="75">
        <v>994552.37</v>
      </c>
      <c r="C26" s="75">
        <v>-40589.85</v>
      </c>
      <c r="D26" s="75">
        <v>953962.52</v>
      </c>
      <c r="E26" s="75">
        <v>554483.11</v>
      </c>
      <c r="F26" s="75">
        <v>554483.11</v>
      </c>
      <c r="G26" s="75">
        <v>399479.41000000003</v>
      </c>
    </row>
    <row r="27" spans="1:7" x14ac:dyDescent="0.25">
      <c r="A27" s="63" t="s">
        <v>610</v>
      </c>
      <c r="B27" s="75">
        <v>280033.52</v>
      </c>
      <c r="C27" s="75">
        <v>22445.71</v>
      </c>
      <c r="D27" s="75">
        <v>302479.23000000004</v>
      </c>
      <c r="E27" s="75">
        <v>195793.64</v>
      </c>
      <c r="F27" s="75">
        <v>195793.64</v>
      </c>
      <c r="G27" s="75">
        <v>106685.59000000003</v>
      </c>
    </row>
    <row r="28" spans="1:7" x14ac:dyDescent="0.25">
      <c r="A28" s="63" t="s">
        <v>611</v>
      </c>
      <c r="B28" s="75">
        <v>1011497.39</v>
      </c>
      <c r="C28" s="75">
        <v>1236966.8700000001</v>
      </c>
      <c r="D28" s="75">
        <v>2248464.2600000002</v>
      </c>
      <c r="E28" s="75">
        <v>1909464.97</v>
      </c>
      <c r="F28" s="75">
        <v>1909464.97</v>
      </c>
      <c r="G28" s="75">
        <v>338999.29000000027</v>
      </c>
    </row>
    <row r="29" spans="1:7" x14ac:dyDescent="0.25">
      <c r="A29" s="63" t="s">
        <v>612</v>
      </c>
      <c r="B29" s="75">
        <v>996446.65</v>
      </c>
      <c r="C29" s="75">
        <v>6028601.7800000003</v>
      </c>
      <c r="D29" s="75">
        <v>7025048.4300000006</v>
      </c>
      <c r="E29" s="75">
        <v>6404197.7000000002</v>
      </c>
      <c r="F29" s="75">
        <v>6404197.7000000002</v>
      </c>
      <c r="G29" s="75">
        <v>620850.73000000045</v>
      </c>
    </row>
    <row r="30" spans="1:7" x14ac:dyDescent="0.25">
      <c r="A30" s="63" t="s">
        <v>613</v>
      </c>
      <c r="B30" s="75">
        <v>521433.52</v>
      </c>
      <c r="C30" s="75">
        <v>3272891.66</v>
      </c>
      <c r="D30" s="75">
        <v>3794325.18</v>
      </c>
      <c r="E30" s="75">
        <v>3163271.15</v>
      </c>
      <c r="F30" s="75">
        <v>3163271.15</v>
      </c>
      <c r="G30" s="75">
        <v>631054.03000000026</v>
      </c>
    </row>
    <row r="31" spans="1:7" x14ac:dyDescent="0.25">
      <c r="A31" s="63" t="s">
        <v>614</v>
      </c>
      <c r="B31" s="75">
        <v>440540.86</v>
      </c>
      <c r="C31" s="75">
        <v>-219798.23</v>
      </c>
      <c r="D31" s="75">
        <v>220742.62999999998</v>
      </c>
      <c r="E31" s="75">
        <v>20866.86</v>
      </c>
      <c r="F31" s="75">
        <v>20866.86</v>
      </c>
      <c r="G31" s="75">
        <v>199875.76999999996</v>
      </c>
    </row>
    <row r="32" spans="1:7" x14ac:dyDescent="0.25">
      <c r="A32" s="63" t="s">
        <v>615</v>
      </c>
      <c r="B32" s="75">
        <v>5231268.8499999996</v>
      </c>
      <c r="C32" s="75">
        <v>-2371584.5</v>
      </c>
      <c r="D32" s="75">
        <v>2859684.3499999996</v>
      </c>
      <c r="E32" s="75">
        <v>2538084.8199999998</v>
      </c>
      <c r="F32" s="75">
        <v>2538084.8199999998</v>
      </c>
      <c r="G32" s="75">
        <v>321599.5299999998</v>
      </c>
    </row>
    <row r="33" spans="1:7" x14ac:dyDescent="0.25">
      <c r="A33" s="63" t="s">
        <v>616</v>
      </c>
      <c r="B33" s="75">
        <v>1063846.8</v>
      </c>
      <c r="C33" s="75">
        <v>-40577.050000000003</v>
      </c>
      <c r="D33" s="75">
        <v>1023269.75</v>
      </c>
      <c r="E33" s="75">
        <v>511182.73</v>
      </c>
      <c r="F33" s="75">
        <v>511182.73</v>
      </c>
      <c r="G33" s="75">
        <v>512087.02</v>
      </c>
    </row>
    <row r="34" spans="1:7" x14ac:dyDescent="0.25">
      <c r="A34" s="63" t="s">
        <v>617</v>
      </c>
      <c r="B34" s="75">
        <v>347033.51</v>
      </c>
      <c r="C34" s="75">
        <v>105008.78</v>
      </c>
      <c r="D34" s="75">
        <v>452042.29000000004</v>
      </c>
      <c r="E34" s="75">
        <v>343569.04</v>
      </c>
      <c r="F34" s="75">
        <v>343569.04</v>
      </c>
      <c r="G34" s="75">
        <v>108473.25000000006</v>
      </c>
    </row>
    <row r="35" spans="1:7" x14ac:dyDescent="0.25">
      <c r="A35" s="31" t="s">
        <v>151</v>
      </c>
      <c r="B35" s="49"/>
      <c r="C35" s="49"/>
      <c r="D35" s="49"/>
      <c r="E35" s="49"/>
      <c r="F35" s="49"/>
      <c r="G35" s="49"/>
    </row>
    <row r="36" spans="1:7" x14ac:dyDescent="0.25">
      <c r="A36" s="3" t="s">
        <v>384</v>
      </c>
      <c r="B36" s="4">
        <f>SUM(B37:B48)</f>
        <v>14031050.319999998</v>
      </c>
      <c r="C36" s="4">
        <f t="shared" ref="C36:G36" si="1">SUM(C37:C48)</f>
        <v>26026262.400000002</v>
      </c>
      <c r="D36" s="4">
        <f t="shared" si="1"/>
        <v>40057312.720000006</v>
      </c>
      <c r="E36" s="4">
        <f t="shared" si="1"/>
        <v>19834057.34</v>
      </c>
      <c r="F36" s="4">
        <f t="shared" si="1"/>
        <v>19834057.34</v>
      </c>
      <c r="G36" s="4">
        <f t="shared" si="1"/>
        <v>20223255.380000003</v>
      </c>
    </row>
    <row r="37" spans="1:7" x14ac:dyDescent="0.25">
      <c r="A37" s="63" t="s">
        <v>593</v>
      </c>
      <c r="B37" s="75">
        <v>0</v>
      </c>
      <c r="C37" s="75">
        <v>200000</v>
      </c>
      <c r="D37" s="75">
        <v>200000</v>
      </c>
      <c r="E37" s="75">
        <v>200000</v>
      </c>
      <c r="F37" s="75">
        <v>200000</v>
      </c>
      <c r="G37" s="75">
        <v>0</v>
      </c>
    </row>
    <row r="38" spans="1:7" x14ac:dyDescent="0.25">
      <c r="A38" s="63" t="s">
        <v>597</v>
      </c>
      <c r="B38" s="75">
        <v>0</v>
      </c>
      <c r="C38" s="75">
        <v>196910</v>
      </c>
      <c r="D38" s="75">
        <v>196910</v>
      </c>
      <c r="E38" s="75">
        <v>196910</v>
      </c>
      <c r="F38" s="75">
        <v>196910</v>
      </c>
      <c r="G38" s="75">
        <v>0</v>
      </c>
    </row>
    <row r="39" spans="1:7" x14ac:dyDescent="0.25">
      <c r="A39" s="63" t="s">
        <v>603</v>
      </c>
      <c r="B39" s="75">
        <v>0</v>
      </c>
      <c r="C39" s="75">
        <v>100000</v>
      </c>
      <c r="D39" s="75">
        <v>100000</v>
      </c>
      <c r="E39" s="75">
        <v>100000</v>
      </c>
      <c r="F39" s="75">
        <v>100000</v>
      </c>
      <c r="G39" s="75">
        <v>0</v>
      </c>
    </row>
    <row r="40" spans="1:7" x14ac:dyDescent="0.25">
      <c r="A40" s="63" t="s">
        <v>604</v>
      </c>
      <c r="B40" s="75">
        <v>9009676.5199999996</v>
      </c>
      <c r="C40" s="75">
        <v>15595069.039999999</v>
      </c>
      <c r="D40" s="75">
        <v>24604745.559999999</v>
      </c>
      <c r="E40" s="75">
        <v>7225260.3200000003</v>
      </c>
      <c r="F40" s="75">
        <v>7225260.3200000003</v>
      </c>
      <c r="G40" s="75">
        <v>17379485.239999998</v>
      </c>
    </row>
    <row r="41" spans="1:7" x14ac:dyDescent="0.25">
      <c r="A41" s="63" t="s">
        <v>606</v>
      </c>
      <c r="B41" s="75">
        <v>2000000</v>
      </c>
      <c r="C41" s="75">
        <v>4277544.8</v>
      </c>
      <c r="D41" s="75">
        <v>6277544.7999999998</v>
      </c>
      <c r="E41" s="75">
        <v>4629482.8</v>
      </c>
      <c r="F41" s="75">
        <v>4629482.8</v>
      </c>
      <c r="G41" s="75">
        <v>1648062</v>
      </c>
    </row>
    <row r="42" spans="1:7" x14ac:dyDescent="0.25">
      <c r="A42" s="63" t="s">
        <v>607</v>
      </c>
      <c r="B42" s="75">
        <v>0</v>
      </c>
      <c r="C42" s="75">
        <v>219689.51</v>
      </c>
      <c r="D42" s="75">
        <v>219689.51</v>
      </c>
      <c r="E42" s="75">
        <v>164879.5</v>
      </c>
      <c r="F42" s="75">
        <v>164879.5</v>
      </c>
      <c r="G42" s="75">
        <v>54810.010000000009</v>
      </c>
    </row>
    <row r="43" spans="1:7" x14ac:dyDescent="0.25">
      <c r="A43" s="63" t="s">
        <v>608</v>
      </c>
      <c r="B43" s="75">
        <v>0</v>
      </c>
      <c r="C43" s="75">
        <v>20000</v>
      </c>
      <c r="D43" s="75">
        <v>20000</v>
      </c>
      <c r="E43" s="75">
        <v>20000</v>
      </c>
      <c r="F43" s="75">
        <v>20000</v>
      </c>
      <c r="G43" s="75">
        <v>0</v>
      </c>
    </row>
    <row r="44" spans="1:7" x14ac:dyDescent="0.25">
      <c r="A44" s="63" t="s">
        <v>609</v>
      </c>
      <c r="B44" s="75">
        <v>560972.28</v>
      </c>
      <c r="C44" s="75">
        <v>6400</v>
      </c>
      <c r="D44" s="75">
        <v>567372.28</v>
      </c>
      <c r="E44" s="75">
        <v>242300</v>
      </c>
      <c r="F44" s="75">
        <v>242300</v>
      </c>
      <c r="G44" s="75">
        <v>325072.28000000003</v>
      </c>
    </row>
    <row r="45" spans="1:7" x14ac:dyDescent="0.25">
      <c r="A45" s="63" t="s">
        <v>611</v>
      </c>
      <c r="B45" s="75">
        <v>908683.5</v>
      </c>
      <c r="C45" s="75">
        <v>200316.64</v>
      </c>
      <c r="D45" s="75">
        <v>1109000.1400000001</v>
      </c>
      <c r="E45" s="75">
        <v>1109000.1399999999</v>
      </c>
      <c r="F45" s="75">
        <v>1109000.1399999999</v>
      </c>
      <c r="G45" s="75">
        <v>0</v>
      </c>
    </row>
    <row r="46" spans="1:7" x14ac:dyDescent="0.25">
      <c r="A46" s="63" t="s">
        <v>612</v>
      </c>
      <c r="B46" s="75">
        <v>0</v>
      </c>
      <c r="C46" s="75">
        <v>4003732.41</v>
      </c>
      <c r="D46" s="75">
        <v>4003732.41</v>
      </c>
      <c r="E46" s="75">
        <v>3640060</v>
      </c>
      <c r="F46" s="75">
        <v>3640060</v>
      </c>
      <c r="G46" s="75">
        <v>363672.41000000015</v>
      </c>
    </row>
    <row r="47" spans="1:7" x14ac:dyDescent="0.25">
      <c r="A47" s="63" t="s">
        <v>613</v>
      </c>
      <c r="B47" s="75">
        <v>0</v>
      </c>
      <c r="C47" s="75">
        <v>1606600</v>
      </c>
      <c r="D47" s="75">
        <v>1606600</v>
      </c>
      <c r="E47" s="75">
        <v>1606600</v>
      </c>
      <c r="F47" s="75">
        <v>1606600</v>
      </c>
      <c r="G47" s="75">
        <v>0</v>
      </c>
    </row>
    <row r="48" spans="1:7" x14ac:dyDescent="0.25">
      <c r="A48" s="63" t="s">
        <v>615</v>
      </c>
      <c r="B48" s="75">
        <v>1551718.02</v>
      </c>
      <c r="C48" s="75">
        <v>-400000</v>
      </c>
      <c r="D48" s="75">
        <v>1151718.02</v>
      </c>
      <c r="E48" s="75">
        <v>699564.58</v>
      </c>
      <c r="F48" s="75">
        <v>699564.58</v>
      </c>
      <c r="G48" s="75">
        <v>452153.44000000006</v>
      </c>
    </row>
    <row r="49" spans="1:7" x14ac:dyDescent="0.25">
      <c r="A49" s="31" t="s">
        <v>151</v>
      </c>
      <c r="B49" s="49"/>
      <c r="C49" s="49"/>
      <c r="D49" s="49"/>
      <c r="E49" s="49"/>
      <c r="F49" s="49"/>
      <c r="G49" s="49"/>
    </row>
    <row r="50" spans="1:7" x14ac:dyDescent="0.25">
      <c r="A50" s="3" t="s">
        <v>380</v>
      </c>
      <c r="B50" s="4">
        <f t="shared" ref="B50:G50" si="2">SUM(B36,B9)</f>
        <v>70169727.589999989</v>
      </c>
      <c r="C50" s="4">
        <f t="shared" si="2"/>
        <v>65804389.160000011</v>
      </c>
      <c r="D50" s="4">
        <f t="shared" si="2"/>
        <v>135974116.75000003</v>
      </c>
      <c r="E50" s="4">
        <f t="shared" si="2"/>
        <v>91951334.12000002</v>
      </c>
      <c r="F50" s="4">
        <f t="shared" si="2"/>
        <v>91788642.520000011</v>
      </c>
      <c r="G50" s="4">
        <f t="shared" si="2"/>
        <v>44022782.629999995</v>
      </c>
    </row>
    <row r="51" spans="1:7" x14ac:dyDescent="0.25">
      <c r="A51" s="55"/>
      <c r="B51" s="55"/>
      <c r="C51" s="55"/>
      <c r="D51" s="55"/>
      <c r="E51" s="55"/>
      <c r="F51" s="55"/>
      <c r="G5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5:G36 B9:G9 B49:G5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9:G50 B9:G9 B35:G3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D17" sqref="D1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385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386</v>
      </c>
      <c r="B3" s="114"/>
      <c r="C3" s="114"/>
      <c r="D3" s="114"/>
      <c r="E3" s="114"/>
      <c r="F3" s="114"/>
      <c r="G3" s="115"/>
    </row>
    <row r="4" spans="1:7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5</v>
      </c>
      <c r="B7" s="172" t="s">
        <v>299</v>
      </c>
      <c r="C7" s="173"/>
      <c r="D7" s="173"/>
      <c r="E7" s="173"/>
      <c r="F7" s="174"/>
      <c r="G7" s="168" t="s">
        <v>388</v>
      </c>
    </row>
    <row r="8" spans="1:7" ht="30" x14ac:dyDescent="0.25">
      <c r="A8" s="165"/>
      <c r="B8" s="25" t="s">
        <v>301</v>
      </c>
      <c r="C8" s="7" t="s">
        <v>389</v>
      </c>
      <c r="D8" s="25" t="s">
        <v>303</v>
      </c>
      <c r="E8" s="25" t="s">
        <v>187</v>
      </c>
      <c r="F8" s="32" t="s">
        <v>204</v>
      </c>
      <c r="G8" s="167"/>
    </row>
    <row r="9" spans="1:7" ht="16.5" customHeight="1" x14ac:dyDescent="0.25">
      <c r="A9" s="26" t="s">
        <v>390</v>
      </c>
      <c r="B9" s="30">
        <f>SUM(B10,B19,B27,B37)</f>
        <v>56138677.269999996</v>
      </c>
      <c r="C9" s="30">
        <f t="shared" ref="C9:G9" si="0">SUM(C10,C19,C27,C37)</f>
        <v>39778126.760000005</v>
      </c>
      <c r="D9" s="30">
        <f t="shared" si="0"/>
        <v>95916804.030000001</v>
      </c>
      <c r="E9" s="30">
        <f t="shared" si="0"/>
        <v>72117276.780000001</v>
      </c>
      <c r="F9" s="30">
        <f t="shared" si="0"/>
        <v>71954585.180000007</v>
      </c>
      <c r="G9" s="30">
        <f t="shared" si="0"/>
        <v>23799527.250000004</v>
      </c>
    </row>
    <row r="10" spans="1:7" ht="15" customHeight="1" x14ac:dyDescent="0.25">
      <c r="A10" s="58" t="s">
        <v>391</v>
      </c>
      <c r="B10" s="47">
        <f>SUM(B11:B18)</f>
        <v>29054169.619999997</v>
      </c>
      <c r="C10" s="47">
        <f t="shared" ref="C10:G10" si="1">SUM(C11:C18)</f>
        <v>4351777.83</v>
      </c>
      <c r="D10" s="47">
        <f t="shared" si="1"/>
        <v>33405947.449999999</v>
      </c>
      <c r="E10" s="47">
        <f t="shared" si="1"/>
        <v>26005030.369999997</v>
      </c>
      <c r="F10" s="47">
        <f t="shared" si="1"/>
        <v>25842338.770000003</v>
      </c>
      <c r="G10" s="47">
        <f t="shared" si="1"/>
        <v>7400917.0800000001</v>
      </c>
    </row>
    <row r="11" spans="1:7" x14ac:dyDescent="0.25">
      <c r="A11" s="77" t="s">
        <v>392</v>
      </c>
      <c r="B11" s="47">
        <v>2793806.78</v>
      </c>
      <c r="C11" s="47">
        <v>123601.60000000001</v>
      </c>
      <c r="D11" s="47">
        <v>2917408.38</v>
      </c>
      <c r="E11" s="47">
        <v>1883365.59</v>
      </c>
      <c r="F11" s="47">
        <v>1767114.07</v>
      </c>
      <c r="G11" s="47">
        <v>1034042.7899999998</v>
      </c>
    </row>
    <row r="12" spans="1:7" x14ac:dyDescent="0.25">
      <c r="A12" s="77" t="s">
        <v>393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394</v>
      </c>
      <c r="B13" s="47">
        <v>5283722.0999999996</v>
      </c>
      <c r="C13" s="47">
        <v>1772821.1</v>
      </c>
      <c r="D13" s="47">
        <v>7056543.1999999993</v>
      </c>
      <c r="E13" s="47">
        <v>4967624.91</v>
      </c>
      <c r="F13" s="47">
        <v>4921184.83</v>
      </c>
      <c r="G13" s="47">
        <v>2088918.2899999991</v>
      </c>
    </row>
    <row r="14" spans="1:7" x14ac:dyDescent="0.25">
      <c r="A14" s="77" t="s">
        <v>395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396</v>
      </c>
      <c r="B15" s="47">
        <v>2377055.0299999998</v>
      </c>
      <c r="C15" s="47">
        <v>484607.44</v>
      </c>
      <c r="D15" s="47">
        <v>2861662.4699999997</v>
      </c>
      <c r="E15" s="47">
        <v>2102061.0099999998</v>
      </c>
      <c r="F15" s="47">
        <v>2102061.0099999998</v>
      </c>
      <c r="G15" s="47">
        <v>759601.46</v>
      </c>
    </row>
    <row r="16" spans="1:7" x14ac:dyDescent="0.25">
      <c r="A16" s="77" t="s">
        <v>397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398</v>
      </c>
      <c r="B17" s="47">
        <v>6295115.6500000004</v>
      </c>
      <c r="C17" s="47">
        <v>-2412161.5499999998</v>
      </c>
      <c r="D17" s="47">
        <v>3882954.1000000006</v>
      </c>
      <c r="E17" s="47">
        <v>3049267.55</v>
      </c>
      <c r="F17" s="47">
        <v>3049267.55</v>
      </c>
      <c r="G17" s="47">
        <v>833686.55000000075</v>
      </c>
    </row>
    <row r="18" spans="1:7" x14ac:dyDescent="0.25">
      <c r="A18" s="77" t="s">
        <v>399</v>
      </c>
      <c r="B18" s="47">
        <v>12304470.060000001</v>
      </c>
      <c r="C18" s="47">
        <v>4382909.24</v>
      </c>
      <c r="D18" s="47">
        <v>16687379.300000001</v>
      </c>
      <c r="E18" s="47">
        <v>14002711.310000001</v>
      </c>
      <c r="F18" s="47">
        <v>14002711.310000001</v>
      </c>
      <c r="G18" s="47">
        <v>2684667.99</v>
      </c>
    </row>
    <row r="19" spans="1:7" x14ac:dyDescent="0.25">
      <c r="A19" s="58" t="s">
        <v>400</v>
      </c>
      <c r="B19" s="47">
        <f>SUM(B20:B26)</f>
        <v>25566627.48</v>
      </c>
      <c r="C19" s="47">
        <f t="shared" ref="C19:G19" si="2">SUM(C20:C26)</f>
        <v>26124855.490000002</v>
      </c>
      <c r="D19" s="47">
        <f t="shared" si="2"/>
        <v>51691482.970000006</v>
      </c>
      <c r="E19" s="47">
        <f t="shared" si="2"/>
        <v>36544777.560000002</v>
      </c>
      <c r="F19" s="47">
        <f t="shared" si="2"/>
        <v>36544777.560000002</v>
      </c>
      <c r="G19" s="47">
        <f t="shared" si="2"/>
        <v>15146705.410000004</v>
      </c>
    </row>
    <row r="20" spans="1:7" x14ac:dyDescent="0.25">
      <c r="A20" s="77" t="s">
        <v>401</v>
      </c>
      <c r="B20" s="47">
        <v>2550410.02</v>
      </c>
      <c r="C20" s="47">
        <v>-194286.18</v>
      </c>
      <c r="D20" s="47">
        <v>2356123.84</v>
      </c>
      <c r="E20" s="47">
        <v>1280702.3700000001</v>
      </c>
      <c r="F20" s="47">
        <v>1280702.3700000001</v>
      </c>
      <c r="G20" s="47">
        <v>1075421.4699999997</v>
      </c>
    </row>
    <row r="21" spans="1:7" x14ac:dyDescent="0.25">
      <c r="A21" s="77" t="s">
        <v>402</v>
      </c>
      <c r="B21" s="47">
        <v>8969092.9399999995</v>
      </c>
      <c r="C21" s="47">
        <v>17881169.440000001</v>
      </c>
      <c r="D21" s="47">
        <v>26850262.380000003</v>
      </c>
      <c r="E21" s="47">
        <v>21510720.59</v>
      </c>
      <c r="F21" s="47">
        <v>21510720.59</v>
      </c>
      <c r="G21" s="47">
        <v>5339541.7900000028</v>
      </c>
    </row>
    <row r="22" spans="1:7" x14ac:dyDescent="0.25">
      <c r="A22" s="77" t="s">
        <v>403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404</v>
      </c>
      <c r="B23" s="47">
        <v>2478260.54</v>
      </c>
      <c r="C23" s="47">
        <v>1305088.07</v>
      </c>
      <c r="D23" s="47">
        <v>3783348.6100000003</v>
      </c>
      <c r="E23" s="47">
        <v>2819319.47</v>
      </c>
      <c r="F23" s="47">
        <v>2819319.47</v>
      </c>
      <c r="G23" s="47">
        <v>964029.14000000013</v>
      </c>
    </row>
    <row r="24" spans="1:7" x14ac:dyDescent="0.25">
      <c r="A24" s="77" t="s">
        <v>405</v>
      </c>
      <c r="B24" s="47">
        <v>994552.37</v>
      </c>
      <c r="C24" s="47">
        <v>-40589.85</v>
      </c>
      <c r="D24" s="47">
        <v>953962.52</v>
      </c>
      <c r="E24" s="47">
        <v>554483.11</v>
      </c>
      <c r="F24" s="47">
        <v>554483.11</v>
      </c>
      <c r="G24" s="47">
        <v>399479.41000000003</v>
      </c>
    </row>
    <row r="25" spans="1:7" x14ac:dyDescent="0.25">
      <c r="A25" s="77" t="s">
        <v>406</v>
      </c>
      <c r="B25" s="47">
        <v>5958553.2300000004</v>
      </c>
      <c r="C25" s="47">
        <v>6061861.3300000001</v>
      </c>
      <c r="D25" s="47">
        <v>12020414.560000001</v>
      </c>
      <c r="E25" s="47">
        <v>7397405.0300000003</v>
      </c>
      <c r="F25" s="47">
        <v>7397405.0300000003</v>
      </c>
      <c r="G25" s="47">
        <v>4623009.53</v>
      </c>
    </row>
    <row r="26" spans="1:7" x14ac:dyDescent="0.25">
      <c r="A26" s="77" t="s">
        <v>407</v>
      </c>
      <c r="B26" s="47">
        <v>4615758.38</v>
      </c>
      <c r="C26" s="47">
        <v>1111612.68</v>
      </c>
      <c r="D26" s="47">
        <v>5727371.0599999996</v>
      </c>
      <c r="E26" s="47">
        <v>2982146.99</v>
      </c>
      <c r="F26" s="47">
        <v>2982146.99</v>
      </c>
      <c r="G26" s="47">
        <v>2745224.0699999994</v>
      </c>
    </row>
    <row r="27" spans="1:7" x14ac:dyDescent="0.25">
      <c r="A27" s="58" t="s">
        <v>408</v>
      </c>
      <c r="B27" s="47">
        <f>SUM(B28:B36)</f>
        <v>1517880.17</v>
      </c>
      <c r="C27" s="47">
        <f t="shared" ref="C27:G27" si="3">SUM(C28:C36)</f>
        <v>9301493.4400000013</v>
      </c>
      <c r="D27" s="47">
        <f t="shared" si="3"/>
        <v>10819373.610000001</v>
      </c>
      <c r="E27" s="47">
        <f t="shared" si="3"/>
        <v>9567468.8499999996</v>
      </c>
      <c r="F27" s="47">
        <f t="shared" si="3"/>
        <v>9567468.8499999996</v>
      </c>
      <c r="G27" s="47">
        <f t="shared" si="3"/>
        <v>1251904.7600000007</v>
      </c>
    </row>
    <row r="28" spans="1:7" x14ac:dyDescent="0.25">
      <c r="A28" s="80" t="s">
        <v>409</v>
      </c>
      <c r="B28" s="47">
        <v>521433.52</v>
      </c>
      <c r="C28" s="47">
        <v>3272891.66</v>
      </c>
      <c r="D28" s="47">
        <v>3794325.18</v>
      </c>
      <c r="E28" s="47">
        <v>3163271.15</v>
      </c>
      <c r="F28" s="47">
        <v>3163271.15</v>
      </c>
      <c r="G28" s="47">
        <v>631054.03000000026</v>
      </c>
    </row>
    <row r="29" spans="1:7" x14ac:dyDescent="0.25">
      <c r="A29" s="77" t="s">
        <v>410</v>
      </c>
      <c r="B29" s="47">
        <v>996446.65</v>
      </c>
      <c r="C29" s="47">
        <v>6028601.7800000003</v>
      </c>
      <c r="D29" s="47">
        <v>7025048.4300000006</v>
      </c>
      <c r="E29" s="47">
        <v>6404197.7000000002</v>
      </c>
      <c r="F29" s="47">
        <v>6404197.7000000002</v>
      </c>
      <c r="G29" s="47">
        <v>620850.73000000045</v>
      </c>
    </row>
    <row r="30" spans="1:7" x14ac:dyDescent="0.25">
      <c r="A30" s="77" t="s">
        <v>411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415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418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421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423</v>
      </c>
      <c r="B43" s="4">
        <f>SUM(B44,B53,B61,B71)</f>
        <v>14031050.319999998</v>
      </c>
      <c r="C43" s="4">
        <f t="shared" ref="C43:G43" si="5">SUM(C44,C53,C61,C71)</f>
        <v>26026262.400000002</v>
      </c>
      <c r="D43" s="4">
        <f t="shared" si="5"/>
        <v>40057312.719999999</v>
      </c>
      <c r="E43" s="4">
        <f t="shared" si="5"/>
        <v>19834057.34</v>
      </c>
      <c r="F43" s="4">
        <f t="shared" si="5"/>
        <v>19834057.34</v>
      </c>
      <c r="G43" s="4">
        <f t="shared" si="5"/>
        <v>20223255.380000006</v>
      </c>
    </row>
    <row r="44" spans="1:7" x14ac:dyDescent="0.25">
      <c r="A44" s="58" t="s">
        <v>391</v>
      </c>
      <c r="B44" s="47">
        <f>SUM(B45:B52)</f>
        <v>1551718.02</v>
      </c>
      <c r="C44" s="47">
        <f t="shared" ref="C44:G44" si="6">SUM(C45:C52)</f>
        <v>-203090</v>
      </c>
      <c r="D44" s="47">
        <f t="shared" si="6"/>
        <v>1348628.02</v>
      </c>
      <c r="E44" s="47">
        <f t="shared" si="6"/>
        <v>896474.58</v>
      </c>
      <c r="F44" s="47">
        <f t="shared" si="6"/>
        <v>896474.58</v>
      </c>
      <c r="G44" s="47">
        <f t="shared" si="6"/>
        <v>452153.44000000006</v>
      </c>
    </row>
    <row r="45" spans="1:7" x14ac:dyDescent="0.25">
      <c r="A45" s="80" t="s">
        <v>392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393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394</v>
      </c>
      <c r="B47" s="47">
        <v>0</v>
      </c>
      <c r="C47" s="47">
        <v>196910</v>
      </c>
      <c r="D47" s="47">
        <v>196910</v>
      </c>
      <c r="E47" s="47">
        <v>196910</v>
      </c>
      <c r="F47" s="47">
        <v>196910</v>
      </c>
      <c r="G47" s="47">
        <v>0</v>
      </c>
    </row>
    <row r="48" spans="1:7" x14ac:dyDescent="0.25">
      <c r="A48" s="80" t="s">
        <v>395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396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397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398</v>
      </c>
      <c r="B51" s="47">
        <v>1551718.02</v>
      </c>
      <c r="C51" s="47">
        <v>-400000</v>
      </c>
      <c r="D51" s="47">
        <v>1151718.02</v>
      </c>
      <c r="E51" s="47">
        <v>699564.58</v>
      </c>
      <c r="F51" s="47">
        <v>699564.58</v>
      </c>
      <c r="G51" s="47">
        <v>452153.44000000006</v>
      </c>
    </row>
    <row r="52" spans="1:7" x14ac:dyDescent="0.25">
      <c r="A52" s="80" t="s">
        <v>399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400</v>
      </c>
      <c r="B53" s="47">
        <f>SUM(B54:B60)</f>
        <v>12479332.299999999</v>
      </c>
      <c r="C53" s="47">
        <f t="shared" ref="C53:G53" si="7">SUM(C54:C60)</f>
        <v>20619019.990000002</v>
      </c>
      <c r="D53" s="47">
        <f t="shared" si="7"/>
        <v>33098352.290000003</v>
      </c>
      <c r="E53" s="47">
        <f t="shared" si="7"/>
        <v>13690922.76</v>
      </c>
      <c r="F53" s="47">
        <f t="shared" si="7"/>
        <v>13690922.76</v>
      </c>
      <c r="G53" s="47">
        <f t="shared" si="7"/>
        <v>19407429.530000005</v>
      </c>
    </row>
    <row r="54" spans="1:7" x14ac:dyDescent="0.25">
      <c r="A54" s="80" t="s">
        <v>401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402</v>
      </c>
      <c r="B55" s="47">
        <v>11918360.02</v>
      </c>
      <c r="C55" s="47">
        <v>20072930.48</v>
      </c>
      <c r="D55" s="47">
        <v>31991290.5</v>
      </c>
      <c r="E55" s="47">
        <v>12963743.26</v>
      </c>
      <c r="F55" s="47">
        <v>12963743.26</v>
      </c>
      <c r="G55" s="47">
        <v>19027547.240000002</v>
      </c>
    </row>
    <row r="56" spans="1:7" x14ac:dyDescent="0.25">
      <c r="A56" s="80" t="s">
        <v>403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404</v>
      </c>
      <c r="B57" s="47">
        <v>0</v>
      </c>
      <c r="C57" s="47">
        <v>239689.51</v>
      </c>
      <c r="D57" s="47">
        <v>239689.51</v>
      </c>
      <c r="E57" s="47">
        <v>184879.5</v>
      </c>
      <c r="F57" s="47">
        <v>184879.5</v>
      </c>
      <c r="G57" s="47">
        <v>54810.010000000009</v>
      </c>
    </row>
    <row r="58" spans="1:7" x14ac:dyDescent="0.25">
      <c r="A58" s="80" t="s">
        <v>405</v>
      </c>
      <c r="B58" s="47">
        <v>560972.28</v>
      </c>
      <c r="C58" s="47">
        <v>6400</v>
      </c>
      <c r="D58" s="47">
        <v>567372.28</v>
      </c>
      <c r="E58" s="47">
        <v>242300</v>
      </c>
      <c r="F58" s="47">
        <v>242300</v>
      </c>
      <c r="G58" s="47">
        <v>325072.28000000003</v>
      </c>
    </row>
    <row r="59" spans="1:7" x14ac:dyDescent="0.25">
      <c r="A59" s="80" t="s">
        <v>406</v>
      </c>
      <c r="B59" s="47">
        <v>0</v>
      </c>
      <c r="C59" s="47">
        <v>200000</v>
      </c>
      <c r="D59" s="47">
        <v>200000</v>
      </c>
      <c r="E59" s="47">
        <v>200000</v>
      </c>
      <c r="F59" s="47">
        <v>200000</v>
      </c>
      <c r="G59" s="47">
        <v>0</v>
      </c>
    </row>
    <row r="60" spans="1:7" x14ac:dyDescent="0.25">
      <c r="A60" s="80" t="s">
        <v>407</v>
      </c>
      <c r="B60" s="47">
        <v>0</v>
      </c>
      <c r="C60" s="47">
        <v>100000</v>
      </c>
      <c r="D60" s="47">
        <v>100000</v>
      </c>
      <c r="E60" s="47">
        <v>100000</v>
      </c>
      <c r="F60" s="47">
        <v>100000</v>
      </c>
      <c r="G60" s="47">
        <v>0</v>
      </c>
    </row>
    <row r="61" spans="1:7" x14ac:dyDescent="0.25">
      <c r="A61" s="58" t="s">
        <v>408</v>
      </c>
      <c r="B61" s="47">
        <f>SUM(B62:B70)</f>
        <v>0</v>
      </c>
      <c r="C61" s="47">
        <f t="shared" ref="C61:G61" si="8">SUM(C62:C70)</f>
        <v>5610332.4100000001</v>
      </c>
      <c r="D61" s="47">
        <f t="shared" si="8"/>
        <v>5610332.4100000001</v>
      </c>
      <c r="E61" s="47">
        <f t="shared" si="8"/>
        <v>5246660</v>
      </c>
      <c r="F61" s="47">
        <f t="shared" si="8"/>
        <v>5246660</v>
      </c>
      <c r="G61" s="47">
        <f t="shared" si="8"/>
        <v>363672.41000000015</v>
      </c>
    </row>
    <row r="62" spans="1:7" x14ac:dyDescent="0.25">
      <c r="A62" s="80" t="s">
        <v>409</v>
      </c>
      <c r="B62" s="47">
        <v>0</v>
      </c>
      <c r="C62" s="47">
        <v>1606600</v>
      </c>
      <c r="D62" s="47">
        <v>1606600</v>
      </c>
      <c r="E62" s="47">
        <v>1606600</v>
      </c>
      <c r="F62" s="47">
        <v>1606600</v>
      </c>
      <c r="G62" s="47">
        <v>0</v>
      </c>
    </row>
    <row r="63" spans="1:7" x14ac:dyDescent="0.25">
      <c r="A63" s="80" t="s">
        <v>410</v>
      </c>
      <c r="B63" s="47">
        <v>0</v>
      </c>
      <c r="C63" s="47">
        <v>4003732.41</v>
      </c>
      <c r="D63" s="47">
        <v>4003732.41</v>
      </c>
      <c r="E63" s="47">
        <v>3640060</v>
      </c>
      <c r="F63" s="47">
        <v>3640060</v>
      </c>
      <c r="G63" s="47">
        <v>363672.41000000015</v>
      </c>
    </row>
    <row r="64" spans="1:7" x14ac:dyDescent="0.25">
      <c r="A64" s="80" t="s">
        <v>411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412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413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414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416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417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418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419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422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70169727.589999989</v>
      </c>
      <c r="C77" s="4">
        <f t="shared" ref="C77:G77" si="10">C43+C9</f>
        <v>65804389.160000011</v>
      </c>
      <c r="D77" s="4">
        <f t="shared" si="10"/>
        <v>135974116.75</v>
      </c>
      <c r="E77" s="4">
        <f t="shared" si="10"/>
        <v>91951334.120000005</v>
      </c>
      <c r="F77" s="4">
        <f t="shared" si="10"/>
        <v>91788642.520000011</v>
      </c>
      <c r="G77" s="4">
        <f t="shared" si="10"/>
        <v>44022782.63000001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5" sqref="B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425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426</v>
      </c>
      <c r="B7" s="167" t="s">
        <v>299</v>
      </c>
      <c r="C7" s="167"/>
      <c r="D7" s="167"/>
      <c r="E7" s="167"/>
      <c r="F7" s="167"/>
      <c r="G7" s="167" t="s">
        <v>300</v>
      </c>
    </row>
    <row r="8" spans="1:7" ht="30" x14ac:dyDescent="0.25">
      <c r="A8" s="165"/>
      <c r="B8" s="7" t="s">
        <v>301</v>
      </c>
      <c r="C8" s="33" t="s">
        <v>389</v>
      </c>
      <c r="D8" s="33" t="s">
        <v>232</v>
      </c>
      <c r="E8" s="33" t="s">
        <v>187</v>
      </c>
      <c r="F8" s="33" t="s">
        <v>204</v>
      </c>
      <c r="G8" s="177"/>
    </row>
    <row r="9" spans="1:7" ht="15.75" customHeight="1" x14ac:dyDescent="0.25">
      <c r="A9" s="26" t="s">
        <v>427</v>
      </c>
      <c r="B9" s="119">
        <f>SUM(B10,B11,B12,B15,B16,B19)</f>
        <v>39509088.719999999</v>
      </c>
      <c r="C9" s="119">
        <f t="shared" ref="C9:G9" si="0">SUM(C10,C11,C12,C15,C16,C19)</f>
        <v>-2254450.44</v>
      </c>
      <c r="D9" s="119">
        <f t="shared" si="0"/>
        <v>37254638.280000001</v>
      </c>
      <c r="E9" s="119">
        <f t="shared" si="0"/>
        <v>24099624.010000002</v>
      </c>
      <c r="F9" s="119">
        <f t="shared" si="0"/>
        <v>23936932.41</v>
      </c>
      <c r="G9" s="119">
        <f t="shared" si="0"/>
        <v>13155014.27</v>
      </c>
    </row>
    <row r="10" spans="1:7" x14ac:dyDescent="0.25">
      <c r="A10" s="58" t="s">
        <v>428</v>
      </c>
      <c r="B10" s="75">
        <v>39509088.719999999</v>
      </c>
      <c r="C10" s="75">
        <v>-2254450.44</v>
      </c>
      <c r="D10" s="75">
        <v>37254638.280000001</v>
      </c>
      <c r="E10" s="75">
        <v>24099624.010000002</v>
      </c>
      <c r="F10" s="75">
        <v>23936932.41</v>
      </c>
      <c r="G10" s="76">
        <f>D10-E10</f>
        <v>13155014.27</v>
      </c>
    </row>
    <row r="11" spans="1:7" ht="15.75" customHeight="1" x14ac:dyDescent="0.25">
      <c r="A11" s="58" t="s">
        <v>429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430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431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432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433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434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435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438</v>
      </c>
      <c r="B21" s="119">
        <f>SUM(B22,B23,B24,B27,B28,B31)</f>
        <v>1151718.02</v>
      </c>
      <c r="C21" s="119">
        <f t="shared" ref="C21:F21" si="4">SUM(C22,C23,C24,C27,C28,C31)</f>
        <v>0</v>
      </c>
      <c r="D21" s="119">
        <f t="shared" si="4"/>
        <v>1151718.02</v>
      </c>
      <c r="E21" s="119">
        <f t="shared" si="4"/>
        <v>699564.58</v>
      </c>
      <c r="F21" s="119">
        <f t="shared" si="4"/>
        <v>699564.58</v>
      </c>
      <c r="G21" s="119">
        <f>SUM(G22,G23,G24,G27,G28,G31)</f>
        <v>452153.44000000006</v>
      </c>
    </row>
    <row r="22" spans="1:7" x14ac:dyDescent="0.25">
      <c r="A22" s="58" t="s">
        <v>428</v>
      </c>
      <c r="B22" s="75">
        <v>1151718.02</v>
      </c>
      <c r="C22" s="75">
        <v>0</v>
      </c>
      <c r="D22" s="75">
        <v>1151718.02</v>
      </c>
      <c r="E22" s="75">
        <v>699564.58</v>
      </c>
      <c r="F22" s="75">
        <v>699564.58</v>
      </c>
      <c r="G22" s="76">
        <f t="shared" ref="G22:G31" si="5">D22-E22</f>
        <v>452153.44000000006</v>
      </c>
    </row>
    <row r="23" spans="1:7" x14ac:dyDescent="0.25">
      <c r="A23" s="58" t="s">
        <v>429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430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434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436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437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439</v>
      </c>
      <c r="B33" s="119">
        <f>B21+B9</f>
        <v>40660806.740000002</v>
      </c>
      <c r="C33" s="119">
        <f t="shared" ref="C33:G33" si="8">C21+C9</f>
        <v>-2254450.44</v>
      </c>
      <c r="D33" s="119">
        <f t="shared" si="8"/>
        <v>38406356.300000004</v>
      </c>
      <c r="E33" s="119">
        <f t="shared" si="8"/>
        <v>24799188.59</v>
      </c>
      <c r="F33" s="119">
        <f t="shared" si="8"/>
        <v>24636496.989999998</v>
      </c>
      <c r="G33" s="119">
        <f t="shared" si="8"/>
        <v>13607167.709999999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Vanesa</cp:lastModifiedBy>
  <cp:revision/>
  <cp:lastPrinted>2024-03-20T14:35:03Z</cp:lastPrinted>
  <dcterms:created xsi:type="dcterms:W3CDTF">2023-03-16T22:14:51Z</dcterms:created>
  <dcterms:modified xsi:type="dcterms:W3CDTF">2024-10-28T17:25:45Z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