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CUENTA PUBLICA ANUAL 2023\"/>
    </mc:Choice>
  </mc:AlternateContent>
  <bookViews>
    <workbookView xWindow="0" yWindow="0" windowWidth="23040" windowHeight="952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<sst xmlns="http://schemas.openxmlformats.org/spreadsheetml/2006/main" count="935" uniqueCount="664">
  <si>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</si>
  <si>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</si>
  <si>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</si>
  <si>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</si>
  <si>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</si>
  <si>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</si>
  <si>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</si>
  <si>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</si>
  <si>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</si>
  <si>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</si>
  <si>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</si>
  <si>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</si>
  <si>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</si>
  <si>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</si>
  <si>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</si>
  <si>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</si>
  <si>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</si>
  <si>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</si>
  <si>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</si>
  <si>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</si>
  <si>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</si>
  <si>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</si>
  <si>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</si>
  <si>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</si>
  <si>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</si>
  <si>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</si>
  <si>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</si>
  <si>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</si>
  <si>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</si>
  <si>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</si>
  <si>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</si>
  <si>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</si>
  <si>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</si>
  <si>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</si>
  <si>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</si>
  <si>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</si>
  <si>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</si>
  <si>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</si>
  <si>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</si>
  <si>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</si>
  <si>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</si>
  <si>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</si>
  <si>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</si>
  <si>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</si>
  <si>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</si>
  <si>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</si>
  <si>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</si>
  <si>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</si>
  <si>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</si>
  <si>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</si>
  <si>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</si>
  <si>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</si>
  <si>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</si>
  <si>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</si>
  <si>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</si>
  <si>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</si>
  <si>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</si>
  <si>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</si>
  <si>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</si>
  <si>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</si>
  <si>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</si>
  <si>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</si>
  <si>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</si>
  <si>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</si>
  <si>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</si>
  <si>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</si>
  <si>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</si>
  <si>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</si>
  <si>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</si>
  <si>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</si>
  <si>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</si>
  <si>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</si>
  <si>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</si>
  <si>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</si>
  <si>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</si>
  <si>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</si>
  <si>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</si>
  <si>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</si>
  <si>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</si>
  <si>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</si>
  <si>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</si>
  <si>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</si>
  <si>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</si>
  <si>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</si>
  <si>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</si>
  <si>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</si>
  <si>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</si>
  <si>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</si>
  <si>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</si>
  <si>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</si>
  <si>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</si>
  <si>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</si>
  <si>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</si>
  <si>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</si>
  <si>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</si>
  <si>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</si>
  <si>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</si>
  <si>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</si>
  <si>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</si>
  <si>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</si>
  <si>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</si>
  <si>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</si>
  <si>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</si>
  <si>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</si>
  <si>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</si>
  <si>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</si>
  <si>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</si>
  <si>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</si>
  <si>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</si>
  <si>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</si>
  <si>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</si>
  <si>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</si>
  <si>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</si>
  <si>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</si>
  <si>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</si>
  <si>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</si>
  <si>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</si>
  <si>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</si>
  <si>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</si>
  <si>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</si>
  <si>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</si>
  <si>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</si>
  <si>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</si>
  <si>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</si>
  <si>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</si>
  <si>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</si>
  <si>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</si>
  <si>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</si>
  <si>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</si>
  <si>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</si>
  <si>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</si>
  <si>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</si>
  <si>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</si>
  <si>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</si>
  <si>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</si>
  <si>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</si>
  <si>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</si>
  <si>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</si>
  <si>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</si>
  <si>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</si>
  <si>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</si>
  <si>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</si>
  <si>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</si>
  <si>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</si>
  <si>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</si>
  <si>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</si>
  <si>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</si>
  <si>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</si>
  <si>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</si>
  <si>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</si>
  <si>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</si>
  <si>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</si>
  <si>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</si>
  <si>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</si>
  <si>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</si>
  <si>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</si>
  <si>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</si>
  <si>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</si>
  <si>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</si>
  <si>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</si>
  <si>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</si>
  <si>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</si>
  <si>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</si>
  <si>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</si>
  <si>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</si>
  <si>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</si>
  <si>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</si>
  <si>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</si>
  <si>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</si>
  <si>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</si>
  <si>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</si>
  <si>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</si>
  <si>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</si>
  <si>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</si>
  <si>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</si>
  <si>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</si>
  <si>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</si>
  <si>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</si>
  <si>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</si>
  <si>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</si>
  <si>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</si>
  <si>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</si>
  <si>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</si>
  <si>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</si>
  <si>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</si>
  <si>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</si>
  <si>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</si>
  <si>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</si>
  <si>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</si>
  <si>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</si>
  <si>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</si>
  <si>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</si>
  <si>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</si>
  <si>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</si>
  <si>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</si>
  <si>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</si>
  <si>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</si>
  <si>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</si>
  <si>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</si>
  <si>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</si>
  <si>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</si>
  <si>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</si>
  <si>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</si>
  <si>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</si>
  <si>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</si>
  <si>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</si>
  <si>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</si>
  <si>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</si>
  <si>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</si>
  <si>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</si>
  <si>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</si>
  <si>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</si>
  <si>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</si>
  <si>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</si>
  <si>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</si>
  <si>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</si>
  <si>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</si>
  <si>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</si>
  <si>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</si>
  <si>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</si>
  <si>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</si>
  <si>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</si>
  <si>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</si>
  <si>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</si>
  <si>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</si>
  <si>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</si>
  <si>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</si>
  <si>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</si>
  <si>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</si>
  <si>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</si>
  <si>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</si>
  <si>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</si>
  <si>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</si>
  <si>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</si>
  <si>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</si>
  <si>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</si>
  <si>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</si>
  <si>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</si>
  <si>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</si>
  <si>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</si>
  <si>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</si>
  <si>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</si>
  <si>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</si>
  <si>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</si>
  <si>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</si>
  <si>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</si>
  <si>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</si>
  <si>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</si>
  <si>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</si>
  <si>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</si>
  <si>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</si>
  <si>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</si>
  <si>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</si>
  <si>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</si>
  <si>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</si>
  <si>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</si>
  <si>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</si>
  <si>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</si>
  <si>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</si>
  <si>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</si>
  <si>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</si>
  <si>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</si>
  <si>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</si>
  <si>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</si>
  <si>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</si>
  <si>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</si>
  <si>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</si>
  <si>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</si>
  <si>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</si>
  <si>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</si>
  <si>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</si>
  <si>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</si>
  <si>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</si>
  <si>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</si>
  <si>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</si>
  <si>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</si>
  <si>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</si>
  <si>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</si>
  <si>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</si>
  <si>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</si>
  <si>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</si>
  <si>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</si>
  <si>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</si>
  <si>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</si>
  <si>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</si>
  <si>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</si>
  <si>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</si>
  <si>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</si>
  <si>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</si>
  <si>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</si>
  <si>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</si>
  <si>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</si>
  <si>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</si>
  <si>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</si>
  <si>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</si>
  <si>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</si>
  <si>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</si>
  <si>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</si>
  <si>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</si>
  <si>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</si>
  <si>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</si>
  <si>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</si>
  <si>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</si>
  <si>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</si>
  <si>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</si>
  <si>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</si>
  <si>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</si>
  <si>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</si>
  <si>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</si>
  <si>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</si>
  <si>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</si>
  <si>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</si>
  <si>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</si>
  <si>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</si>
  <si>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</si>
  <si>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</si>
  <si>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</si>
  <si>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</si>
  <si>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</si>
  <si>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</si>
  <si>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</si>
  <si>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</si>
  <si>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</si>
  <si>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</si>
  <si>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</si>
  <si>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</si>
  <si>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</si>
  <si>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</si>
  <si>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</si>
  <si>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</si>
  <si>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</si>
  <si>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</si>
  <si>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</si>
  <si>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</si>
  <si>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</si>
  <si>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</si>
  <si>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</si>
  <si>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</si>
  <si>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</si>
  <si>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</si>
  <si>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</si>
  <si>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</si>
  <si>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</si>
  <si>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</si>
  <si>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</si>
  <si>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</si>
  <si>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</si>
  <si>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</si>
  <si>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</si>
  <si>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</si>
  <si>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</si>
  <si>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</si>
  <si>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</si>
  <si>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</si>
  <si>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</si>
  <si>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</si>
  <si>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</si>
  <si>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</si>
  <si>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</si>
  <si>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</si>
  <si>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</si>
  <si>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</si>
  <si>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</si>
  <si>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</si>
  <si>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</si>
  <si>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</si>
  <si>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</si>
  <si>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</si>
  <si>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</si>
  <si>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</si>
  <si>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</si>
  <si>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</si>
  <si>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</si>
  <si>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</si>
  <si>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</si>
  <si>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</si>
  <si>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</si>
  <si>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</si>
  <si>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</si>
  <si>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</si>
  <si>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</si>
  <si>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</si>
  <si>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</si>
  <si>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</si>
  <si>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</si>
  <si>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</si>
  <si>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</si>
  <si>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</si>
  <si>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</si>
  <si>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</si>
  <si>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</si>
  <si>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</si>
  <si>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</si>
  <si>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</si>
  <si>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</si>
  <si>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</si>
  <si>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</si>
  <si>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</si>
  <si>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</si>
  <si>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</si>
  <si>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</si>
  <si>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</si>
  <si>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</si>
  <si>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</si>
  <si>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</si>
  <si>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</si>
  <si>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</si>
  <si>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</si>
  <si>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</si>
  <si>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</si>
  <si>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</si>
  <si>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</si>
  <si>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</si>
  <si>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</si>
  <si>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</si>
  <si>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</si>
  <si>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</si>
  <si>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</si>
  <si>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</si>
  <si>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</si>
  <si>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</si>
  <si>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</si>
  <si>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</si>
  <si>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</si>
  <si>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</si>
  <si>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</si>
  <si>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</si>
  <si>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</si>
  <si>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</si>
  <si>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</si>
  <si>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</si>
  <si>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</si>
  <si>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</si>
  <si>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</si>
  <si>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</si>
  <si>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</si>
  <si>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</si>
  <si>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</si>
  <si>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</si>
  <si>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</si>
  <si>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</si>
  <si>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</si>
  <si>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</si>
  <si>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</si>
  <si>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</si>
  <si>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</si>
  <si>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</si>
  <si>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</si>
  <si>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</si>
  <si>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</si>
  <si>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</si>
  <si>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</si>
  <si>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</si>
  <si>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</si>
  <si>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</si>
  <si>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</si>
  <si>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</si>
  <si>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</si>
  <si>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</si>
  <si>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</si>
  <si>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</si>
  <si>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</si>
  <si>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</si>
  <si>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</si>
  <si>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</si>
  <si>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</si>
  <si>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</si>
  <si>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</si>
  <si>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</si>
  <si>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</si>
  <si>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</si>
  <si>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</si>
  <si>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</si>
  <si>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</si>
  <si>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</si>
  <si>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</si>
  <si>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</si>
  <si>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</si>
  <si>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</si>
  <si>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</si>
  <si>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</si>
  <si>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</si>
  <si>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</si>
  <si>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</si>
  <si>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</si>
  <si>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</si>
  <si>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</si>
  <si>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</si>
  <si>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</si>
  <si>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</si>
  <si>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</si>
  <si>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</si>
  <si>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</si>
  <si>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</si>
  <si>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</si>
  <si>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</si>
  <si>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</si>
  <si>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</si>
  <si>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</si>
  <si>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</si>
  <si>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</si>
  <si>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</si>
  <si>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</si>
  <si>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</si>
  <si>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</si>
  <si>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</si>
  <si>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</si>
  <si>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</si>
  <si>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</si>
  <si>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</si>
  <si>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</si>
  <si>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</si>
  <si>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</si>
  <si>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</si>
  <si>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</si>
  <si>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</si>
  <si>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</si>
  <si>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</si>
  <si>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</si>
  <si>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</si>
  <si>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</si>
  <si>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</si>
  <si>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</si>
  <si>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</si>
  <si>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</si>
  <si>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</si>
  <si>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</si>
  <si>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</si>
  <si>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</si>
  <si>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</si>
  <si>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</si>
  <si>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</si>
  <si>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</si>
  <si>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</si>
  <si>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</si>
  <si>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</si>
  <si>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</si>
  <si>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</si>
  <si>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</si>
  <si>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</si>
  <si>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</si>
  <si>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</si>
  <si>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</si>
  <si>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</si>
  <si>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</si>
  <si>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</si>
  <si>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</si>
  <si>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</si>
  <si>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</si>
  <si>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</si>
  <si>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</si>
  <si>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</si>
  <si>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</si>
  <si>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</si>
  <si>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</si>
  <si>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</si>
  <si>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</si>
  <si>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</si>
  <si>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</si>
  <si>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</si>
  <si>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</si>
  <si>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</si>
  <si>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</si>
  <si>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</si>
  <si>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</si>
  <si>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</si>
  <si>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</si>
  <si>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</si>
  <si>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</si>
  <si>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</si>
  <si>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</si>
  <si>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</si>
  <si>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</si>
  <si>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</si>
  <si>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</si>
  <si>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</si>
  <si>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</si>
  <si>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</si>
  <si>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</si>
  <si>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</si>
  <si>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</si>
  <si>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</si>
  <si>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</si>
  <si>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</si>
  <si>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</si>
  <si>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</si>
  <si>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</si>
  <si>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</si>
  <si>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</si>
  <si>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</si>
  <si>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</si>
  <si>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</si>
  <si>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</si>
  <si>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</si>
  <si>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</si>
  <si>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</si>
  <si>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</si>
  <si>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</si>
  <si>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</si>
  <si>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</si>
  <si>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</si>
  <si>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</si>
  <si>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</si>
  <si>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</si>
  <si>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</si>
  <si>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</si>
  <si>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</si>
  <si>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</si>
  <si>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</si>
  <si>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</si>
  <si>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</si>
  <si>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</si>
  <si>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</si>
  <si>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</si>
  <si>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</si>
  <si>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</si>
  <si>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</si>
  <si>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</si>
  <si>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</si>
  <si>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</si>
  <si>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</si>
  <si>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</si>
  <si>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</si>
  <si>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</si>
  <si>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</si>
  <si>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</si>
  <si>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</si>
  <si>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</si>
  <si>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</si>
  <si>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</si>
  <si>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</si>
  <si>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</si>
  <si>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</si>
  <si>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</si>
  <si>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</si>
  <si>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</si>
  <si>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</si>
  <si>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</si>
  <si>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</si>
  <si>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</si>
  <si>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</si>
  <si>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</si>
  <si>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</si>
  <si>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</si>
  <si>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</si>
  <si>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</si>
  <si>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</si>
  <si>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</si>
  <si>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</si>
  <si>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</si>
  <si>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</si>
  <si>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</si>
  <si>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</si>
  <si>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</si>
  <si>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</si>
  <si>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</si>
  <si>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</si>
  <si>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</si>
  <si>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</si>
  <si>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</si>
  <si>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</si>
  <si>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</si>
  <si>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Municipio de Santa Catarina, Gto</t>
  </si>
  <si>
    <t>Correspondiente 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</si>
</sst>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46</xdr:row>
      <xdr:rowOff>76200</xdr:rowOff>
    </xdr:from>
    <xdr:ext cx="1962150" cy="590551"/>
    <xdr:sp macro="" textlink="">
      <xdr:nvSpPr>
        <xdr:cNvPr id="2" name="CuadroTexto 1"/>
        <xdr:cNvSpPr txBox="1"/>
      </xdr:nvSpPr>
      <xdr:spPr>
        <a:xfrm>
          <a:off x="981075" y="7086600"/>
          <a:ext cx="196215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>
              <a:latin typeface="+mn-lt"/>
            </a:rPr>
            <a:t>Presidenta</a:t>
          </a:r>
          <a:r>
            <a:rPr lang="en-US" sz="1000" baseline="0">
              <a:latin typeface="+mn-lt"/>
            </a:rPr>
            <a:t> Municipal</a:t>
          </a:r>
        </a:p>
        <a:p>
          <a:pPr algn="ctr"/>
          <a:r>
            <a:rPr lang="en-US" sz="1000" baseline="0">
              <a:latin typeface="+mn-lt"/>
            </a:rPr>
            <a:t>Lic. Sonia García Toscano 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1</xdr:col>
      <xdr:colOff>3686175</xdr:colOff>
      <xdr:row>46</xdr:row>
      <xdr:rowOff>85726</xdr:rowOff>
    </xdr:from>
    <xdr:ext cx="2400300" cy="590551"/>
    <xdr:sp macro="" textlink="">
      <xdr:nvSpPr>
        <xdr:cNvPr id="3" name="CuadroTexto 2"/>
        <xdr:cNvSpPr txBox="1"/>
      </xdr:nvSpPr>
      <xdr:spPr>
        <a:xfrm>
          <a:off x="4667250" y="7096126"/>
          <a:ext cx="240030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 baseline="0">
              <a:latin typeface="+mn-lt"/>
            </a:rPr>
            <a:t>Tesorero Municipal</a:t>
          </a:r>
        </a:p>
        <a:p>
          <a:pPr algn="ctr"/>
          <a:r>
            <a:rPr lang="en-US" sz="1000" baseline="0">
              <a:latin typeface="+mn-lt"/>
            </a:rPr>
            <a:t>C.P. Marco Antonio Hernández Galván</a:t>
          </a:r>
          <a:endParaRPr lang="en-US" sz="1000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tabSelected="1" zoomScaleNormal="100" zoomScaleSheetLayoutView="100" workbookViewId="0">
      <pane ySplit="5" topLeftCell="A33" activePane="bottomLeft" state="frozen"/>
      <selection activeCell="A14" sqref="A14:B14"/>
      <selection pane="bottomLeft" activeCell="F47" sqref="F47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662</v>
      </c>
      <c r="B1" s="166"/>
      <c r="C1" s="17"/>
      <c r="D1" s="14" t="s">
        <v>602</v>
      </c>
      <c r="E1" s="15">
        <v>2023</v>
      </c>
    </row>
    <row r="2" spans="1:5" ht="18.95" customHeight="1" x14ac:dyDescent="0.2">
      <c r="A2" s="167" t="s">
        <v>601</v>
      </c>
      <c r="B2" s="167"/>
      <c r="C2" s="36"/>
      <c r="D2" s="14" t="s">
        <v>603</v>
      </c>
      <c r="E2" s="17" t="s">
        <v>608</v>
      </c>
    </row>
    <row r="3" spans="1:5" ht="18.95" customHeight="1" x14ac:dyDescent="0.2">
      <c r="A3" s="168" t="s">
        <v>663</v>
      </c>
      <c r="B3" s="168"/>
      <c r="C3" s="17"/>
      <c r="D3" s="14" t="s">
        <v>604</v>
      </c>
      <c r="E3" s="15">
        <v>4</v>
      </c>
    </row>
    <row r="4" spans="1:5" s="93" customFormat="1" ht="18.95" customHeight="1" x14ac:dyDescent="0.2">
      <c r="A4" s="168" t="s">
        <v>623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624</v>
      </c>
    </row>
    <row r="41" spans="1:2" ht="12" thickBot="1" x14ac:dyDescent="0.25">
      <c r="A41" s="11"/>
      <c r="B41" s="12"/>
    </row>
    <row r="44" spans="1:2" x14ac:dyDescent="0.2">
      <c r="B44" s="93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662</v>
      </c>
      <c r="B1" s="170"/>
      <c r="C1" s="170"/>
      <c r="D1" s="170"/>
      <c r="E1" s="170"/>
      <c r="F1" s="170"/>
      <c r="G1" s="14" t="s">
        <v>605</v>
      </c>
      <c r="H1" s="25">
        <v>2023</v>
      </c>
    </row>
    <row r="2" spans="1:8" s="16" customFormat="1" ht="18.95" customHeight="1" x14ac:dyDescent="0.25">
      <c r="A2" s="169" t="s">
        <v>609</v>
      </c>
      <c r="B2" s="170"/>
      <c r="C2" s="170"/>
      <c r="D2" s="170"/>
      <c r="E2" s="170"/>
      <c r="F2" s="170"/>
      <c r="G2" s="14" t="s">
        <v>606</v>
      </c>
      <c r="H2" s="25" t="s">
        <v>608</v>
      </c>
    </row>
    <row r="3" spans="1:8" s="16" customFormat="1" ht="18.95" customHeight="1" x14ac:dyDescent="0.25">
      <c r="A3" s="169" t="s">
        <v>663</v>
      </c>
      <c r="B3" s="170"/>
      <c r="C3" s="170"/>
      <c r="D3" s="170"/>
      <c r="E3" s="170"/>
      <c r="F3" s="170"/>
      <c r="G3" s="14" t="s">
        <v>607</v>
      </c>
      <c r="H3" s="25">
        <v>4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-243521.86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1648698.39</v>
      </c>
      <c r="D15" s="24">
        <v>1648698.39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1949372.86</v>
      </c>
      <c r="D16" s="24">
        <v>1949372.86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396444.45</v>
      </c>
      <c r="D20" s="24">
        <v>396444.45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1048825.47</v>
      </c>
      <c r="D23" s="24">
        <v>1048825.47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143625.69</v>
      </c>
      <c r="D24" s="24">
        <v>143625.69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247335</v>
      </c>
      <c r="D27" s="24">
        <v>247335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287075789.94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820000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273412591.04000002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12843198.9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27579424.449999999</v>
      </c>
      <c r="D62" s="24">
        <f t="shared" ref="D62:E62" si="0">SUM(D63:D70)</f>
        <v>1342512.43</v>
      </c>
      <c r="E62" s="24">
        <f t="shared" si="0"/>
        <v>21827626.609999999</v>
      </c>
    </row>
    <row r="63" spans="1:9" x14ac:dyDescent="0.2">
      <c r="A63" s="22">
        <v>1241</v>
      </c>
      <c r="B63" s="20" t="s">
        <v>237</v>
      </c>
      <c r="C63" s="24">
        <v>2668129.86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1122128.3500000001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19410584.219999999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39440</v>
      </c>
      <c r="D67" s="24">
        <v>1342512.43</v>
      </c>
      <c r="E67" s="24">
        <v>21827626.609999999</v>
      </c>
    </row>
    <row r="68" spans="1:9" x14ac:dyDescent="0.2">
      <c r="A68" s="22">
        <v>1246</v>
      </c>
      <c r="B68" s="20" t="s">
        <v>242</v>
      </c>
      <c r="C68" s="24">
        <v>4260366.0199999996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78776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453163.5</v>
      </c>
      <c r="D74" s="24">
        <f>SUM(D75:D79)</f>
        <v>25862.21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84000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369163.5</v>
      </c>
      <c r="D78" s="24">
        <v>25862.21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1064994.25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3730742.61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-2665748.36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9776218.4899999984</v>
      </c>
      <c r="D110" s="24">
        <f>SUM(D111:D119)</f>
        <v>9776218.4899999984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80695.56</v>
      </c>
      <c r="D111" s="24">
        <f>C111</f>
        <v>80695.56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712356.32</v>
      </c>
      <c r="D112" s="24">
        <f t="shared" ref="D112:D119" si="1">C112</f>
        <v>712356.32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2526340.52</v>
      </c>
      <c r="D113" s="24">
        <f t="shared" si="1"/>
        <v>2526340.52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297638.46000000002</v>
      </c>
      <c r="D115" s="24">
        <f t="shared" si="1"/>
        <v>297638.46000000002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1008302.87</v>
      </c>
      <c r="D117" s="24">
        <f t="shared" si="1"/>
        <v>1008302.87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5150884.76</v>
      </c>
      <c r="D119" s="24">
        <f t="shared" si="1"/>
        <v>5150884.76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topLeftCell="A176" zoomScaleNormal="100" workbookViewId="0">
      <selection activeCell="B205" sqref="B20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662</v>
      </c>
      <c r="B1" s="167"/>
      <c r="C1" s="167"/>
      <c r="D1" s="14" t="s">
        <v>605</v>
      </c>
      <c r="E1" s="25">
        <v>2023</v>
      </c>
    </row>
    <row r="2" spans="1:5" s="16" customFormat="1" ht="18.95" customHeight="1" x14ac:dyDescent="0.25">
      <c r="A2" s="167" t="s">
        <v>610</v>
      </c>
      <c r="B2" s="167"/>
      <c r="C2" s="167"/>
      <c r="D2" s="14" t="s">
        <v>606</v>
      </c>
      <c r="E2" s="25" t="s">
        <v>608</v>
      </c>
    </row>
    <row r="3" spans="1:5" s="16" customFormat="1" ht="18.95" customHeight="1" x14ac:dyDescent="0.25">
      <c r="A3" s="167" t="s">
        <v>663</v>
      </c>
      <c r="B3" s="167"/>
      <c r="C3" s="167"/>
      <c r="D3" s="14" t="s">
        <v>607</v>
      </c>
      <c r="E3" s="25">
        <v>4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6041587.1499999994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1677883.7200000002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1355718.85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322164.87</v>
      </c>
      <c r="D16" s="92"/>
      <c r="E16" s="49"/>
    </row>
    <row r="17" spans="1:5" ht="22.5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2387606.79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313569.2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1982693.89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493</v>
      </c>
      <c r="C32" s="55">
        <v>91343.7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791822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791822</v>
      </c>
      <c r="D35" s="92"/>
      <c r="E35" s="49"/>
    </row>
    <row r="36" spans="1:5" ht="22.5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758242.67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697529.03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60713.64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426031.97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500</v>
      </c>
      <c r="C49" s="55">
        <v>426031.97</v>
      </c>
      <c r="D49" s="92"/>
      <c r="E49" s="49"/>
    </row>
    <row r="50" spans="1:5" ht="22.5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3.75" x14ac:dyDescent="0.2">
      <c r="A58" s="50">
        <v>4200</v>
      </c>
      <c r="B58" s="52" t="s">
        <v>506</v>
      </c>
      <c r="C58" s="55">
        <f>+C59+C65</f>
        <v>126160154.75</v>
      </c>
      <c r="D58" s="92"/>
      <c r="E58" s="49"/>
    </row>
    <row r="59" spans="1:5" ht="22.5" x14ac:dyDescent="0.2">
      <c r="A59" s="50">
        <v>4210</v>
      </c>
      <c r="B59" s="52" t="s">
        <v>507</v>
      </c>
      <c r="C59" s="55">
        <f>SUM(C60:C64)</f>
        <v>125892761.27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62257555.100000001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21474623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41340549.859999999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820033.31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267393.48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267393.48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81941245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61570831.890000001</v>
      </c>
      <c r="D99" s="57">
        <f>C99/$C$98</f>
        <v>0.75140220154087234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34041691.140000001</v>
      </c>
      <c r="D100" s="57">
        <f t="shared" ref="D100:D163" si="0">C100/$C$98</f>
        <v>0.41544024794839279</v>
      </c>
      <c r="E100" s="56"/>
    </row>
    <row r="101" spans="1:5" x14ac:dyDescent="0.2">
      <c r="A101" s="54">
        <v>5111</v>
      </c>
      <c r="B101" s="51" t="s">
        <v>361</v>
      </c>
      <c r="C101" s="55">
        <v>19690084.890000001</v>
      </c>
      <c r="D101" s="57">
        <f t="shared" si="0"/>
        <v>0.24029516380914154</v>
      </c>
      <c r="E101" s="56"/>
    </row>
    <row r="102" spans="1:5" x14ac:dyDescent="0.2">
      <c r="A102" s="54">
        <v>5112</v>
      </c>
      <c r="B102" s="51" t="s">
        <v>362</v>
      </c>
      <c r="C102" s="55">
        <v>6835847.8899999997</v>
      </c>
      <c r="D102" s="57">
        <f t="shared" si="0"/>
        <v>8.3423773827209974E-2</v>
      </c>
      <c r="E102" s="56"/>
    </row>
    <row r="103" spans="1:5" x14ac:dyDescent="0.2">
      <c r="A103" s="54">
        <v>5113</v>
      </c>
      <c r="B103" s="51" t="s">
        <v>363</v>
      </c>
      <c r="C103" s="55">
        <v>3961744.27</v>
      </c>
      <c r="D103" s="57">
        <f t="shared" si="0"/>
        <v>4.8348597461510379E-2</v>
      </c>
      <c r="E103" s="56"/>
    </row>
    <row r="104" spans="1:5" x14ac:dyDescent="0.2">
      <c r="A104" s="54">
        <v>5114</v>
      </c>
      <c r="B104" s="51" t="s">
        <v>364</v>
      </c>
      <c r="C104" s="55">
        <v>5400.72</v>
      </c>
      <c r="D104" s="57">
        <f t="shared" si="0"/>
        <v>6.5909664906848813E-5</v>
      </c>
      <c r="E104" s="56"/>
    </row>
    <row r="105" spans="1:5" x14ac:dyDescent="0.2">
      <c r="A105" s="54">
        <v>5115</v>
      </c>
      <c r="B105" s="51" t="s">
        <v>365</v>
      </c>
      <c r="C105" s="55">
        <v>3548613.37</v>
      </c>
      <c r="D105" s="57">
        <f t="shared" si="0"/>
        <v>4.3306803185624042E-2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8048728.1799999997</v>
      </c>
      <c r="D107" s="57">
        <f t="shared" si="0"/>
        <v>9.8225602747432014E-2</v>
      </c>
      <c r="E107" s="56"/>
    </row>
    <row r="108" spans="1:5" x14ac:dyDescent="0.2">
      <c r="A108" s="54">
        <v>5121</v>
      </c>
      <c r="B108" s="51" t="s">
        <v>368</v>
      </c>
      <c r="C108" s="55">
        <v>907737.11</v>
      </c>
      <c r="D108" s="57">
        <f t="shared" si="0"/>
        <v>1.1077902343319289E-2</v>
      </c>
      <c r="E108" s="56"/>
    </row>
    <row r="109" spans="1:5" x14ac:dyDescent="0.2">
      <c r="A109" s="54">
        <v>5122</v>
      </c>
      <c r="B109" s="51" t="s">
        <v>369</v>
      </c>
      <c r="C109" s="55">
        <v>500541.91</v>
      </c>
      <c r="D109" s="57">
        <f t="shared" si="0"/>
        <v>6.1085465567431883E-3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1411934.89</v>
      </c>
      <c r="D111" s="57">
        <f t="shared" si="0"/>
        <v>1.7231064648822458E-2</v>
      </c>
      <c r="E111" s="56"/>
    </row>
    <row r="112" spans="1:5" x14ac:dyDescent="0.2">
      <c r="A112" s="54">
        <v>5125</v>
      </c>
      <c r="B112" s="51" t="s">
        <v>372</v>
      </c>
      <c r="C112" s="55">
        <v>42431.59</v>
      </c>
      <c r="D112" s="57">
        <f t="shared" si="0"/>
        <v>5.1782945206653864E-4</v>
      </c>
      <c r="E112" s="56"/>
    </row>
    <row r="113" spans="1:5" x14ac:dyDescent="0.2">
      <c r="A113" s="54">
        <v>5126</v>
      </c>
      <c r="B113" s="51" t="s">
        <v>373</v>
      </c>
      <c r="C113" s="55">
        <v>4465493.58</v>
      </c>
      <c r="D113" s="57">
        <f t="shared" si="0"/>
        <v>5.4496286699085426E-2</v>
      </c>
      <c r="E113" s="56"/>
    </row>
    <row r="114" spans="1:5" x14ac:dyDescent="0.2">
      <c r="A114" s="54">
        <v>5127</v>
      </c>
      <c r="B114" s="51" t="s">
        <v>374</v>
      </c>
      <c r="C114" s="55">
        <v>99846.92</v>
      </c>
      <c r="D114" s="57">
        <f t="shared" si="0"/>
        <v>1.2185184640531152E-3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620742.18000000005</v>
      </c>
      <c r="D116" s="57">
        <f t="shared" si="0"/>
        <v>7.5754545833420037E-3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19480412.57</v>
      </c>
      <c r="D117" s="57">
        <f t="shared" si="0"/>
        <v>0.23773635084504757</v>
      </c>
      <c r="E117" s="56"/>
    </row>
    <row r="118" spans="1:5" x14ac:dyDescent="0.2">
      <c r="A118" s="54">
        <v>5131</v>
      </c>
      <c r="B118" s="51" t="s">
        <v>378</v>
      </c>
      <c r="C118" s="55">
        <v>6655160.04</v>
      </c>
      <c r="D118" s="57">
        <f t="shared" si="0"/>
        <v>8.121868346032575E-2</v>
      </c>
      <c r="E118" s="56"/>
    </row>
    <row r="119" spans="1:5" x14ac:dyDescent="0.2">
      <c r="A119" s="54">
        <v>5132</v>
      </c>
      <c r="B119" s="51" t="s">
        <v>379</v>
      </c>
      <c r="C119" s="55">
        <v>634876.4</v>
      </c>
      <c r="D119" s="57">
        <f t="shared" si="0"/>
        <v>7.7479467147466459E-3</v>
      </c>
      <c r="E119" s="56"/>
    </row>
    <row r="120" spans="1:5" x14ac:dyDescent="0.2">
      <c r="A120" s="54">
        <v>5133</v>
      </c>
      <c r="B120" s="51" t="s">
        <v>380</v>
      </c>
      <c r="C120" s="55">
        <v>1125720.75</v>
      </c>
      <c r="D120" s="57">
        <f t="shared" si="0"/>
        <v>1.3738145545628456E-2</v>
      </c>
      <c r="E120" s="56"/>
    </row>
    <row r="121" spans="1:5" x14ac:dyDescent="0.2">
      <c r="A121" s="54">
        <v>5134</v>
      </c>
      <c r="B121" s="51" t="s">
        <v>381</v>
      </c>
      <c r="C121" s="55">
        <v>731898.78</v>
      </c>
      <c r="D121" s="57">
        <f t="shared" si="0"/>
        <v>8.931994870226832E-3</v>
      </c>
      <c r="E121" s="56"/>
    </row>
    <row r="122" spans="1:5" x14ac:dyDescent="0.2">
      <c r="A122" s="54">
        <v>5135</v>
      </c>
      <c r="B122" s="51" t="s">
        <v>382</v>
      </c>
      <c r="C122" s="55">
        <v>2634501.56</v>
      </c>
      <c r="D122" s="57">
        <f t="shared" si="0"/>
        <v>3.2151104855680436E-2</v>
      </c>
      <c r="E122" s="56"/>
    </row>
    <row r="123" spans="1:5" x14ac:dyDescent="0.2">
      <c r="A123" s="54">
        <v>5136</v>
      </c>
      <c r="B123" s="51" t="s">
        <v>383</v>
      </c>
      <c r="C123" s="55">
        <v>311547.56</v>
      </c>
      <c r="D123" s="57">
        <f t="shared" si="0"/>
        <v>3.8020847742794243E-3</v>
      </c>
      <c r="E123" s="56"/>
    </row>
    <row r="124" spans="1:5" x14ac:dyDescent="0.2">
      <c r="A124" s="54">
        <v>5137</v>
      </c>
      <c r="B124" s="51" t="s">
        <v>384</v>
      </c>
      <c r="C124" s="55">
        <v>125144.82</v>
      </c>
      <c r="D124" s="57">
        <f t="shared" si="0"/>
        <v>1.5272506538068834E-3</v>
      </c>
      <c r="E124" s="56"/>
    </row>
    <row r="125" spans="1:5" x14ac:dyDescent="0.2">
      <c r="A125" s="54">
        <v>5138</v>
      </c>
      <c r="B125" s="51" t="s">
        <v>385</v>
      </c>
      <c r="C125" s="55">
        <v>6299456.6600000001</v>
      </c>
      <c r="D125" s="57">
        <f t="shared" si="0"/>
        <v>7.6877726961556425E-2</v>
      </c>
      <c r="E125" s="56"/>
    </row>
    <row r="126" spans="1:5" x14ac:dyDescent="0.2">
      <c r="A126" s="54">
        <v>5139</v>
      </c>
      <c r="B126" s="51" t="s">
        <v>386</v>
      </c>
      <c r="C126" s="55">
        <v>962106</v>
      </c>
      <c r="D126" s="57">
        <f t="shared" si="0"/>
        <v>1.174141300879673E-2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17957222.079999998</v>
      </c>
      <c r="D127" s="57">
        <f t="shared" si="0"/>
        <v>0.21914753772657466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6086460</v>
      </c>
      <c r="D131" s="57">
        <f t="shared" si="0"/>
        <v>7.427834419650324E-2</v>
      </c>
      <c r="E131" s="56"/>
    </row>
    <row r="132" spans="1:5" x14ac:dyDescent="0.2">
      <c r="A132" s="54">
        <v>5221</v>
      </c>
      <c r="B132" s="51" t="s">
        <v>392</v>
      </c>
      <c r="C132" s="55">
        <v>6086460</v>
      </c>
      <c r="D132" s="57">
        <f t="shared" si="0"/>
        <v>7.427834419650324E-2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11870762.08</v>
      </c>
      <c r="D137" s="57">
        <f t="shared" si="0"/>
        <v>0.14486919353007147</v>
      </c>
      <c r="E137" s="56"/>
    </row>
    <row r="138" spans="1:5" x14ac:dyDescent="0.2">
      <c r="A138" s="54">
        <v>5241</v>
      </c>
      <c r="B138" s="51" t="s">
        <v>396</v>
      </c>
      <c r="C138" s="55">
        <v>11369414.140000001</v>
      </c>
      <c r="D138" s="57">
        <f t="shared" si="0"/>
        <v>0.13875081029095909</v>
      </c>
      <c r="E138" s="56"/>
    </row>
    <row r="139" spans="1:5" x14ac:dyDescent="0.2">
      <c r="A139" s="54">
        <v>5242</v>
      </c>
      <c r="B139" s="51" t="s">
        <v>397</v>
      </c>
      <c r="C139" s="55">
        <v>399500</v>
      </c>
      <c r="D139" s="57">
        <f t="shared" si="0"/>
        <v>4.8754445944774209E-3</v>
      </c>
      <c r="E139" s="56"/>
    </row>
    <row r="140" spans="1:5" x14ac:dyDescent="0.2">
      <c r="A140" s="54">
        <v>5243</v>
      </c>
      <c r="B140" s="51" t="s">
        <v>398</v>
      </c>
      <c r="C140" s="55">
        <v>101847.94</v>
      </c>
      <c r="D140" s="57">
        <f t="shared" si="0"/>
        <v>1.2429386446349455E-3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1036416.39</v>
      </c>
      <c r="D160" s="57">
        <f t="shared" si="0"/>
        <v>1.2648287074476352E-2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1036416.39</v>
      </c>
      <c r="D167" s="57">
        <f t="shared" si="1"/>
        <v>1.2648287074476352E-2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1036416.39</v>
      </c>
      <c r="D169" s="57">
        <f t="shared" si="1"/>
        <v>1.2648287074476352E-2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1376774.64</v>
      </c>
      <c r="D185" s="57">
        <f t="shared" si="1"/>
        <v>1.6801973658076588E-2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1376774.64</v>
      </c>
      <c r="D186" s="57">
        <f t="shared" si="1"/>
        <v>1.6801973658076588E-2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1342512.43</v>
      </c>
      <c r="D191" s="57">
        <f t="shared" si="1"/>
        <v>1.6383842227439917E-2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34262.21</v>
      </c>
      <c r="D193" s="57">
        <f t="shared" si="1"/>
        <v>4.1813143063667142E-4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662</v>
      </c>
      <c r="B1" s="171"/>
      <c r="C1" s="171"/>
      <c r="D1" s="27" t="s">
        <v>605</v>
      </c>
      <c r="E1" s="28">
        <v>2023</v>
      </c>
    </row>
    <row r="2" spans="1:5" ht="18.95" customHeight="1" x14ac:dyDescent="0.2">
      <c r="A2" s="171" t="s">
        <v>611</v>
      </c>
      <c r="B2" s="171"/>
      <c r="C2" s="171"/>
      <c r="D2" s="27" t="s">
        <v>606</v>
      </c>
      <c r="E2" s="28" t="s">
        <v>608</v>
      </c>
    </row>
    <row r="3" spans="1:5" ht="18.95" customHeight="1" x14ac:dyDescent="0.2">
      <c r="A3" s="171" t="s">
        <v>663</v>
      </c>
      <c r="B3" s="171"/>
      <c r="C3" s="171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-78680.91</v>
      </c>
    </row>
    <row r="9" spans="1:5" x14ac:dyDescent="0.2">
      <c r="A9" s="33">
        <v>3120</v>
      </c>
      <c r="B9" s="29" t="s">
        <v>465</v>
      </c>
      <c r="C9" s="34">
        <v>3216068.15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50260496.899999999</v>
      </c>
    </row>
    <row r="15" spans="1:5" x14ac:dyDescent="0.2">
      <c r="A15" s="33">
        <v>3220</v>
      </c>
      <c r="B15" s="29" t="s">
        <v>469</v>
      </c>
      <c r="C15" s="34">
        <v>191297551.83000001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2"/>
  <sheetViews>
    <sheetView topLeftCell="A46" workbookViewId="0">
      <selection activeCell="A81" sqref="A8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662</v>
      </c>
      <c r="B1" s="171"/>
      <c r="C1" s="171"/>
      <c r="D1" s="27" t="s">
        <v>605</v>
      </c>
      <c r="E1" s="28">
        <v>2023</v>
      </c>
    </row>
    <row r="2" spans="1:5" s="35" customFormat="1" ht="18.95" customHeight="1" x14ac:dyDescent="0.25">
      <c r="A2" s="171" t="s">
        <v>612</v>
      </c>
      <c r="B2" s="171"/>
      <c r="C2" s="171"/>
      <c r="D2" s="27" t="s">
        <v>606</v>
      </c>
      <c r="E2" s="28" t="s">
        <v>608</v>
      </c>
    </row>
    <row r="3" spans="1:5" s="35" customFormat="1" ht="18.95" customHeight="1" x14ac:dyDescent="0.25">
      <c r="A3" s="171" t="s">
        <v>663</v>
      </c>
      <c r="B3" s="171"/>
      <c r="C3" s="171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31622682.789999999</v>
      </c>
      <c r="D9" s="34">
        <v>8167125.2999999998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195</v>
      </c>
      <c r="C11" s="34">
        <v>-243521.86</v>
      </c>
      <c r="D11" s="34">
        <v>-243521.86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31379160.93</v>
      </c>
      <c r="D15" s="135">
        <f>SUM(D8:D14)</f>
        <v>7923603.4399999995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31170339.57</v>
      </c>
      <c r="D20" s="135">
        <f>SUM(D21:D27)</f>
        <v>25831863.09</v>
      </c>
      <c r="E20" s="130"/>
    </row>
    <row r="21" spans="1: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30758734.050000001</v>
      </c>
      <c r="D25" s="132">
        <v>25420257.57</v>
      </c>
      <c r="E25" s="130"/>
    </row>
    <row r="26" spans="1:5" x14ac:dyDescent="0.2">
      <c r="A26" s="33">
        <v>1236</v>
      </c>
      <c r="B26" s="29" t="s">
        <v>234</v>
      </c>
      <c r="C26" s="34">
        <v>411605.52</v>
      </c>
      <c r="D26" s="132">
        <v>411605.52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2301233.5</v>
      </c>
      <c r="D28" s="135">
        <f>SUM(D29:D36)</f>
        <v>2301233.5</v>
      </c>
      <c r="E28" s="130"/>
    </row>
    <row r="29" spans="1:5" x14ac:dyDescent="0.2">
      <c r="A29" s="33">
        <v>1241</v>
      </c>
      <c r="B29" s="29" t="s">
        <v>237</v>
      </c>
      <c r="C29" s="34">
        <v>400934</v>
      </c>
      <c r="D29" s="132">
        <v>400934</v>
      </c>
      <c r="E29" s="130"/>
    </row>
    <row r="30" spans="1:5" x14ac:dyDescent="0.2">
      <c r="A30" s="33">
        <v>1242</v>
      </c>
      <c r="B30" s="29" t="s">
        <v>238</v>
      </c>
      <c r="C30" s="34">
        <v>143330</v>
      </c>
      <c r="D30" s="132">
        <v>143330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1726500</v>
      </c>
      <c r="D32" s="132">
        <v>1726500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30469.5</v>
      </c>
      <c r="D34" s="132">
        <v>30469.5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33471573.07</v>
      </c>
      <c r="D43" s="135">
        <f>D20+D28+D37</f>
        <v>28133096.59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50260496.899999999</v>
      </c>
      <c r="D47" s="135">
        <v>0</v>
      </c>
    </row>
    <row r="48" spans="1:5" x14ac:dyDescent="0.2">
      <c r="A48" s="131"/>
      <c r="B48" s="136" t="s">
        <v>617</v>
      </c>
      <c r="C48" s="135">
        <f>C51+C63+C91+C94+C49</f>
        <v>1519190.3099999998</v>
      </c>
      <c r="D48" s="135">
        <f>D51+D63+D91+D94+D49</f>
        <v>1369178.4400000002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618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1376774.64</v>
      </c>
      <c r="D63" s="135">
        <f>D64+D73+D76+D82</f>
        <v>1369178.4400000002</v>
      </c>
    </row>
    <row r="64" spans="1:4" x14ac:dyDescent="0.2">
      <c r="A64" s="33">
        <v>5510</v>
      </c>
      <c r="B64" s="29" t="s">
        <v>439</v>
      </c>
      <c r="C64" s="34">
        <f>SUM(C65:C72)</f>
        <v>1376774.64</v>
      </c>
      <c r="D64" s="34">
        <f>SUM(D65:D72)</f>
        <v>1369178.4400000002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1342512.43</v>
      </c>
      <c r="D69" s="34">
        <v>1331425.3500000001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34262.21</v>
      </c>
      <c r="D71" s="34">
        <v>37753.089999999997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630</v>
      </c>
      <c r="C94" s="135">
        <f>SUM(C95:C99)</f>
        <v>142415.67000000001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142415.67000000001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0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0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0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0</v>
      </c>
      <c r="D112" s="135">
        <f>SUM(D113:D121)</f>
        <v>0</v>
      </c>
    </row>
    <row r="113" spans="1:4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644</v>
      </c>
      <c r="C119" s="132">
        <v>0</v>
      </c>
      <c r="D119" s="132">
        <v>0</v>
      </c>
    </row>
    <row r="120" spans="1:4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4" x14ac:dyDescent="0.2">
      <c r="A122" s="131"/>
      <c r="B122" s="143" t="s">
        <v>647</v>
      </c>
      <c r="C122" s="135">
        <f>C47+C48+C100-C106-C109</f>
        <v>51779687.210000001</v>
      </c>
      <c r="D122" s="135">
        <f>D47+D48+D100-D106-D109</f>
        <v>1369178.4400000002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662</v>
      </c>
      <c r="B1" s="173"/>
      <c r="C1" s="174"/>
    </row>
    <row r="2" spans="1:3" s="37" customFormat="1" ht="18" customHeight="1" x14ac:dyDescent="0.25">
      <c r="A2" s="175" t="s">
        <v>613</v>
      </c>
      <c r="B2" s="176"/>
      <c r="C2" s="177"/>
    </row>
    <row r="3" spans="1:3" s="37" customFormat="1" ht="18" customHeight="1" x14ac:dyDescent="0.25">
      <c r="A3" s="175" t="s">
        <v>663</v>
      </c>
      <c r="B3" s="178"/>
      <c r="C3" s="177"/>
    </row>
    <row r="4" spans="1:3" s="40" customFormat="1" ht="18" customHeight="1" x14ac:dyDescent="0.2">
      <c r="A4" s="179" t="s">
        <v>614</v>
      </c>
      <c r="B4" s="180"/>
      <c r="C4" s="181"/>
    </row>
    <row r="5" spans="1:3" s="38" customFormat="1" x14ac:dyDescent="0.2">
      <c r="A5" s="58" t="s">
        <v>521</v>
      </c>
      <c r="B5" s="58"/>
      <c r="C5" s="145">
        <v>132201741.90000001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3" x14ac:dyDescent="0.2">
      <c r="A17" s="70">
        <v>3.2</v>
      </c>
      <c r="B17" s="63" t="s">
        <v>530</v>
      </c>
      <c r="C17" s="147">
        <v>0</v>
      </c>
    </row>
    <row r="18" spans="1:3" x14ac:dyDescent="0.2">
      <c r="A18" s="70">
        <v>3.3</v>
      </c>
      <c r="B18" s="65" t="s">
        <v>531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660</v>
      </c>
      <c r="B20" s="73"/>
      <c r="C20" s="145">
        <f>C5+C7-C15</f>
        <v>132201741.90000001</v>
      </c>
    </row>
    <row r="22" spans="1:3" x14ac:dyDescent="0.2">
      <c r="B22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662</v>
      </c>
      <c r="B1" s="183"/>
      <c r="C1" s="184"/>
    </row>
    <row r="2" spans="1:3" s="41" customFormat="1" ht="18.95" customHeight="1" x14ac:dyDescent="0.25">
      <c r="A2" s="185" t="s">
        <v>615</v>
      </c>
      <c r="B2" s="186"/>
      <c r="C2" s="187"/>
    </row>
    <row r="3" spans="1:3" s="41" customFormat="1" ht="18.95" customHeight="1" x14ac:dyDescent="0.25">
      <c r="A3" s="185" t="s">
        <v>663</v>
      </c>
      <c r="B3" s="188"/>
      <c r="C3" s="187"/>
    </row>
    <row r="4" spans="1:3" s="42" customFormat="1" x14ac:dyDescent="0.2">
      <c r="A4" s="179" t="s">
        <v>614</v>
      </c>
      <c r="B4" s="180"/>
      <c r="C4" s="181"/>
    </row>
    <row r="5" spans="1:3" x14ac:dyDescent="0.2">
      <c r="A5" s="84" t="s">
        <v>534</v>
      </c>
      <c r="B5" s="58"/>
      <c r="C5" s="149">
        <v>114186008.63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33471573.07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400934</v>
      </c>
    </row>
    <row r="11" spans="1:3" x14ac:dyDescent="0.2">
      <c r="A11" s="90">
        <v>2.4</v>
      </c>
      <c r="B11" s="77" t="s">
        <v>238</v>
      </c>
      <c r="C11" s="150">
        <v>143330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1726500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30469.5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30758734.050000001</v>
      </c>
    </row>
    <row r="20" spans="1:3" x14ac:dyDescent="0.2">
      <c r="A20" s="90" t="s">
        <v>564</v>
      </c>
      <c r="B20" s="77" t="s">
        <v>539</v>
      </c>
      <c r="C20" s="150">
        <v>411605.52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1376774.64</v>
      </c>
    </row>
    <row r="31" spans="1:3" x14ac:dyDescent="0.2">
      <c r="A31" s="90" t="s">
        <v>556</v>
      </c>
      <c r="B31" s="77" t="s">
        <v>439</v>
      </c>
      <c r="C31" s="150">
        <v>1376774.64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3" x14ac:dyDescent="0.2">
      <c r="A33" s="90" t="s">
        <v>558</v>
      </c>
      <c r="B33" s="77" t="s">
        <v>449</v>
      </c>
      <c r="C33" s="150">
        <v>0</v>
      </c>
    </row>
    <row r="34" spans="1:3" x14ac:dyDescent="0.2">
      <c r="A34" s="90" t="s">
        <v>559</v>
      </c>
      <c r="B34" s="77" t="s">
        <v>455</v>
      </c>
      <c r="C34" s="150">
        <v>0</v>
      </c>
    </row>
    <row r="35" spans="1:3" x14ac:dyDescent="0.2">
      <c r="A35" s="90" t="s">
        <v>560</v>
      </c>
      <c r="B35" s="85" t="s">
        <v>561</v>
      </c>
      <c r="C35" s="152">
        <v>0</v>
      </c>
    </row>
    <row r="36" spans="1:3" x14ac:dyDescent="0.2">
      <c r="A36" s="78"/>
      <c r="B36" s="81"/>
      <c r="C36" s="82"/>
    </row>
    <row r="37" spans="1:3" x14ac:dyDescent="0.2">
      <c r="A37" s="83" t="s">
        <v>661</v>
      </c>
      <c r="B37" s="58"/>
      <c r="C37" s="145">
        <f>C5-C7+C30</f>
        <v>82091210.200000003</v>
      </c>
    </row>
    <row r="39" spans="1:3" x14ac:dyDescent="0.2">
      <c r="B39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662</v>
      </c>
      <c r="B1" s="189"/>
      <c r="C1" s="189"/>
      <c r="D1" s="189"/>
      <c r="E1" s="189"/>
      <c r="F1" s="189"/>
      <c r="G1" s="27" t="s">
        <v>605</v>
      </c>
      <c r="H1" s="28">
        <v>2023</v>
      </c>
    </row>
    <row r="2" spans="1:10" ht="18.95" customHeight="1" x14ac:dyDescent="0.2">
      <c r="A2" s="171" t="s">
        <v>616</v>
      </c>
      <c r="B2" s="189"/>
      <c r="C2" s="189"/>
      <c r="D2" s="189"/>
      <c r="E2" s="189"/>
      <c r="F2" s="189"/>
      <c r="G2" s="27" t="s">
        <v>606</v>
      </c>
      <c r="H2" s="28" t="s">
        <v>608</v>
      </c>
    </row>
    <row r="3" spans="1:10" ht="18.95" customHeight="1" x14ac:dyDescent="0.2">
      <c r="A3" s="190" t="s">
        <v>663</v>
      </c>
      <c r="B3" s="191"/>
      <c r="C3" s="191"/>
      <c r="D3" s="191"/>
      <c r="E3" s="191"/>
      <c r="F3" s="191"/>
      <c r="G3" s="27" t="s">
        <v>607</v>
      </c>
      <c r="H3" s="28">
        <v>4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127917149</v>
      </c>
      <c r="E36" s="34">
        <v>-127917149</v>
      </c>
      <c r="F36" s="34">
        <f t="shared" si="0"/>
        <v>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304139914.64999998</v>
      </c>
      <c r="E37" s="34">
        <v>-304139914.64999998</v>
      </c>
      <c r="F37" s="34">
        <f t="shared" si="0"/>
        <v>0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76171913.069999993</v>
      </c>
      <c r="E38" s="34">
        <v>-76171913.069999993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52063777.310000002</v>
      </c>
      <c r="E39" s="34">
        <v>-52063777.310000002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76447111.239999995</v>
      </c>
      <c r="E40" s="34">
        <v>-76447111.239999995</v>
      </c>
      <c r="F40" s="34">
        <f t="shared" si="0"/>
        <v>0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98861633.189999998</v>
      </c>
      <c r="E41" s="34">
        <v>-98861633.189999998</v>
      </c>
      <c r="F41" s="34">
        <f t="shared" si="0"/>
        <v>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351122416.60000002</v>
      </c>
      <c r="E42" s="34">
        <v>-351122416.60000002</v>
      </c>
      <c r="F42" s="34">
        <f t="shared" si="0"/>
        <v>0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118210955.25</v>
      </c>
      <c r="E43" s="34">
        <v>-118210955.25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111138120.06999999</v>
      </c>
      <c r="E44" s="34">
        <v>-111138120.06999999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171155981.31</v>
      </c>
      <c r="E45" s="34">
        <v>-171155981.31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40672323.579999998</v>
      </c>
      <c r="E46" s="34">
        <v>-40672323.579999998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35188255.289999999</v>
      </c>
      <c r="E47" s="34">
        <v>-35188255.289999999</v>
      </c>
      <c r="F47" s="34">
        <f t="shared" si="0"/>
        <v>0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595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5" customHeight="1" x14ac:dyDescent="0.2">
      <c r="A16" s="123" t="s">
        <v>597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598</v>
      </c>
    </row>
    <row r="20" spans="1:4" s="119" customFormat="1" ht="12.95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2024-02-29T22:01:29Z</cp:lastPrinted>
  <dcterms:created xsi:type="dcterms:W3CDTF">2012-12-11T20:36:24Z</dcterms:created>
  <dcterms:modified xsi:type="dcterms:W3CDTF">2024-02-29T22:01:30Z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