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0E251E86-2CC8-45C9-885B-102A92CECDD3}" xr6:coauthVersionLast="47" xr6:coauthVersionMax="47" xr10:uidLastSave="{00000000-0000-0000-0000-000000000000}"/>
  <bookViews>
    <workbookView xWindow="-120" yWindow="-120" windowWidth="29040" windowHeight="1572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<sst xmlns="http://schemas.openxmlformats.org/spreadsheetml/2006/main" count="854" uniqueCount="598">
  <si>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</si>
  <si>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</si>
  <si>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</si>
  <si>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</si>
  <si>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</si>
  <si>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</si>
  <si>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</si>
  <si>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</si>
  <si>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</si>
  <si>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</si>
  <si>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</si>
  <si>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</si>
  <si>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</si>
  <si>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</si>
  <si>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</si>
  <si>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</si>
  <si>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</si>
  <si>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</si>
  <si>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</si>
  <si>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</si>
  <si>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</si>
  <si>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</si>
  <si>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</si>
  <si>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</si>
  <si>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</si>
  <si>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</si>
  <si>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</si>
  <si>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</si>
  <si>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</si>
  <si>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</si>
  <si>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</si>
  <si>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</si>
  <si>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</si>
  <si>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</si>
  <si>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</si>
  <si>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</si>
  <si>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</si>
  <si>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</si>
  <si>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</si>
  <si>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</si>
  <si>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</si>
  <si>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</si>
  <si>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</si>
  <si>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</si>
  <si>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</si>
  <si>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</si>
  <si>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</si>
  <si>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</si>
  <si>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</si>
  <si>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</si>
  <si>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</si>
  <si>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</si>
  <si>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</si>
  <si>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</si>
  <si>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</si>
  <si>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</si>
  <si>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</si>
  <si>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</si>
  <si>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</si>
  <si>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</si>
  <si>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</si>
  <si>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</si>
  <si>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</si>
  <si>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</si>
  <si>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</si>
  <si>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</si>
  <si>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</si>
  <si>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</si>
  <si>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</si>
  <si>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</si>
  <si>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</si>
  <si>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</si>
  <si>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</si>
  <si>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</si>
  <si>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</si>
  <si>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</si>
  <si>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</si>
  <si>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</si>
  <si>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</si>
  <si>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</si>
  <si>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</si>
  <si>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</si>
  <si>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</si>
  <si>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</si>
  <si>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</si>
  <si>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</si>
  <si>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</si>
  <si>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</si>
  <si>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</si>
  <si>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</si>
  <si>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</si>
  <si>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</si>
  <si>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</si>
  <si>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</si>
  <si>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</si>
  <si>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</si>
  <si>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</si>
  <si>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</si>
  <si>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</si>
  <si>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</si>
  <si>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</si>
  <si>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</si>
  <si>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</si>
  <si>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</si>
  <si>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</si>
  <si>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</si>
  <si>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</si>
  <si>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</si>
  <si>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</si>
  <si>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</si>
  <si>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</si>
  <si>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</si>
  <si>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</si>
  <si>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</si>
  <si>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</si>
  <si>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</si>
  <si>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</si>
  <si>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</si>
  <si>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</si>
  <si>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</si>
  <si>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</si>
  <si>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</si>
  <si>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</si>
  <si>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</si>
  <si>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</si>
  <si>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</si>
  <si>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</si>
  <si>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</si>
  <si>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</si>
  <si>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</si>
  <si>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</si>
  <si>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</si>
  <si>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</si>
  <si>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</si>
  <si>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</si>
  <si>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</si>
  <si>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</si>
  <si>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</si>
  <si>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</si>
  <si>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</si>
  <si>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</si>
  <si>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</si>
  <si>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</si>
  <si>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</si>
  <si>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</si>
  <si>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</si>
  <si>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</si>
  <si>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</si>
  <si>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</si>
  <si>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</si>
  <si>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</si>
  <si>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</si>
  <si>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</si>
  <si>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</si>
  <si>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</si>
  <si>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</si>
  <si>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</si>
  <si>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</si>
  <si>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</si>
  <si>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</si>
  <si>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</si>
  <si>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</si>
  <si>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</si>
  <si>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</si>
  <si>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</si>
  <si>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</si>
  <si>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</si>
  <si>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</si>
  <si>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</si>
  <si>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</si>
  <si>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</si>
  <si>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</si>
  <si>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</si>
  <si>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</si>
  <si>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</si>
  <si>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</si>
  <si>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</si>
  <si>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</si>
  <si>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</si>
  <si>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</si>
  <si>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</si>
  <si>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</si>
  <si>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</si>
  <si>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</si>
  <si>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</si>
  <si>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</si>
  <si>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</si>
  <si>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</si>
  <si>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</si>
  <si>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</si>
  <si>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</si>
  <si>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</si>
  <si>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</si>
  <si>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</si>
  <si>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</si>
  <si>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</si>
  <si>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</si>
  <si>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</si>
  <si>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</si>
  <si>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</si>
  <si>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</si>
  <si>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</si>
  <si>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</si>
  <si>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</si>
  <si>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</si>
  <si>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</si>
  <si>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</si>
  <si>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</si>
  <si>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</si>
  <si>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</si>
  <si>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</si>
  <si>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</si>
  <si>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</si>
  <si>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</si>
  <si>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</si>
  <si>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</si>
  <si>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</si>
  <si>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</si>
  <si>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</si>
  <si>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</si>
  <si>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</si>
  <si>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</si>
  <si>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</si>
  <si>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</si>
  <si>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</si>
  <si>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</si>
  <si>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</si>
  <si>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</si>
  <si>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</si>
  <si>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</si>
  <si>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</si>
  <si>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</si>
  <si>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</si>
  <si>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</si>
  <si>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</si>
  <si>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</si>
  <si>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</si>
  <si>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</si>
  <si>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</si>
  <si>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</si>
  <si>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</si>
  <si>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</si>
  <si>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</si>
  <si>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</si>
  <si>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</si>
  <si>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</si>
  <si>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</si>
  <si>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</si>
  <si>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</si>
  <si>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</si>
  <si>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</si>
  <si>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</si>
  <si>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</si>
  <si>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</si>
  <si>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</si>
  <si>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</si>
  <si>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</si>
  <si>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</si>
  <si>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</si>
  <si>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</si>
  <si>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</si>
  <si>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</si>
  <si>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</si>
  <si>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</si>
  <si>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</si>
  <si>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</si>
  <si>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</si>
  <si>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</si>
  <si>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</si>
  <si>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</si>
  <si>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</si>
  <si>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</si>
  <si>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</si>
  <si>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</si>
  <si>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</si>
  <si>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</si>
  <si>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</si>
  <si>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</si>
  <si>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</si>
  <si>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</si>
  <si>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</si>
  <si>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</si>
  <si>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</si>
  <si>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</si>
  <si>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</si>
  <si>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</si>
  <si>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</si>
  <si>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</si>
  <si>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</si>
  <si>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</si>
  <si>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</si>
  <si>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</si>
  <si>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</si>
  <si>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</si>
  <si>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</si>
  <si>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</si>
  <si>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</si>
  <si>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</si>
  <si>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</si>
  <si>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</si>
  <si>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</si>
  <si>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</si>
  <si>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</si>
  <si>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</si>
  <si>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</si>
  <si>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</si>
  <si>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</si>
  <si>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</si>
  <si>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</si>
  <si>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</si>
  <si>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</si>
  <si>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</si>
  <si>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</si>
  <si>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</si>
  <si>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</si>
  <si>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</si>
  <si>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</si>
  <si>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</si>
  <si>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</si>
  <si>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</si>
  <si>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</si>
  <si>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</si>
  <si>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</si>
  <si>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</si>
  <si>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</si>
  <si>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</si>
  <si>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</si>
  <si>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</si>
  <si>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</si>
  <si>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</si>
  <si>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</si>
  <si>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</si>
  <si>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</si>
  <si>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</si>
  <si>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</si>
  <si>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</si>
  <si>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</si>
  <si>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</si>
  <si>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</si>
  <si>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</si>
  <si>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</si>
  <si>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</si>
  <si>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</si>
  <si>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</si>
  <si>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</si>
  <si>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</si>
  <si>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</si>
  <si>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</si>
  <si>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</si>
  <si>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</si>
  <si>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</si>
  <si>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</si>
  <si>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</si>
  <si>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</si>
  <si>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</si>
  <si>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</si>
  <si>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</si>
  <si>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</si>
  <si>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</si>
  <si>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</si>
  <si>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</si>
  <si>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</si>
  <si>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</si>
  <si>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</si>
  <si>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</si>
  <si>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</si>
  <si>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</si>
  <si>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</si>
  <si>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</si>
  <si>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</si>
  <si>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</si>
  <si>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</si>
  <si>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</si>
  <si>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</si>
  <si>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</si>
  <si>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</si>
  <si>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</si>
  <si>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</si>
  <si>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</si>
  <si>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</si>
  <si>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</si>
  <si>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</si>
  <si>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</si>
  <si>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</si>
  <si>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</si>
  <si>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</si>
  <si>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</si>
  <si>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</si>
  <si>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</si>
  <si>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</si>
  <si>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</si>
  <si>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</si>
  <si>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</si>
  <si>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</si>
  <si>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</si>
  <si>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</si>
  <si>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</si>
  <si>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</si>
  <si>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</si>
  <si>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</si>
  <si>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</si>
  <si>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</si>
  <si>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</si>
  <si>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</si>
  <si>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</si>
  <si>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</si>
  <si>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</si>
  <si>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</si>
  <si>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</si>
  <si>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</si>
  <si>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</si>
  <si>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</si>
  <si>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</si>
  <si>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</si>
  <si>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</si>
  <si>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</si>
  <si>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</si>
  <si>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</si>
  <si>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</si>
  <si>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</si>
  <si>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</si>
  <si>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</si>
  <si>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</si>
  <si>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</si>
  <si>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</si>
  <si>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</si>
  <si>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</si>
  <si>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</si>
  <si>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</si>
  <si>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</si>
  <si>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</si>
  <si>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</si>
  <si>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</si>
  <si>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</si>
  <si>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</si>
  <si>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</si>
  <si>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</si>
  <si>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</si>
  <si>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</si>
  <si>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</si>
  <si>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</si>
  <si>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</si>
  <si>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</si>
  <si>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</si>
  <si>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</si>
  <si>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</si>
  <si>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</si>
  <si>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</si>
  <si>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</si>
  <si>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</si>
  <si>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</si>
  <si>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</si>
  <si>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</si>
  <si>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</si>
  <si>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</si>
  <si>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</si>
  <si>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</si>
  <si>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</si>
  <si>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</si>
  <si>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</si>
  <si>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</si>
  <si>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</si>
  <si>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</si>
  <si>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</si>
  <si>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</si>
  <si>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</si>
  <si>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</si>
  <si>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</si>
  <si>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</si>
  <si>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</si>
  <si>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</si>
  <si>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</si>
  <si>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</si>
  <si>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</si>
  <si>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</si>
  <si>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</si>
  <si>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</si>
  <si>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</si>
  <si>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</si>
  <si>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</si>
  <si>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</si>
  <si>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</si>
  <si>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</si>
  <si>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</si>
  <si>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</si>
  <si>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</si>
  <si>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</si>
  <si>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</si>
  <si>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</si>
  <si>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</si>
  <si>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</si>
  <si>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</si>
  <si>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</si>
  <si>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</si>
  <si>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</si>
  <si>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</si>
  <si>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</si>
  <si>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</si>
  <si>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</si>
  <si>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</si>
  <si>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</si>
  <si>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</si>
  <si>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</si>
  <si>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</si>
  <si>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</si>
  <si>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</si>
  <si>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</si>
  <si>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</si>
  <si>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</si>
  <si>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</si>
  <si>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</si>
  <si>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</si>
  <si>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</si>
  <si>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</si>
  <si>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</si>
  <si>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</si>
  <si>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</si>
  <si>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</si>
  <si>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</si>
  <si>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</si>
  <si>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</si>
  <si>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</si>
  <si>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</si>
  <si>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</si>
  <si>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</si>
  <si>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</si>
  <si>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</si>
  <si>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</si>
  <si>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</si>
  <si>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</si>
  <si>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</si>
  <si>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</si>
  <si>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</si>
  <si>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</si>
  <si>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</si>
  <si>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</si>
  <si>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</si>
  <si>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</si>
  <si>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</si>
  <si>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</si>
  <si>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</si>
  <si>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</si>
  <si>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</si>
  <si>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</si>
  <si>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</si>
  <si>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</si>
  <si>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</si>
  <si>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</si>
  <si>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</si>
  <si>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</si>
  <si>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</si>
  <si>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</si>
  <si>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</si>
  <si>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</si>
  <si>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</si>
  <si>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</si>
  <si>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</si>
  <si>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</si>
  <si>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</si>
  <si>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</si>
  <si>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</si>
  <si>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</si>
  <si>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</si>
  <si>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</si>
  <si>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</si>
  <si>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</si>
  <si>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</si>
  <si>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</si>
  <si>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</si>
  <si>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</si>
  <si>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</si>
  <si>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</si>
  <si>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</si>
  <si>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</si>
  <si>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</si>
  <si>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</si>
  <si>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</si>
  <si>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</si>
  <si>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</si>
  <si>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</si>
  <si>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</si>
  <si>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</si>
  <si>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</si>
  <si>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</si>
  <si>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</si>
  <si>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</si>
  <si>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</si>
  <si>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</si>
  <si>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</si>
  <si>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</si>
  <si>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</si>
  <si>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</si>
  <si>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</si>
  <si>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</si>
  <si>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</si>
  <si>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</si>
  <si>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SANTA CATARINA, GTO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</si>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</sst>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1" t="s">
        <v>596</v>
      </c>
      <c r="B1" s="162"/>
      <c r="C1" s="104" t="s">
        <v>495</v>
      </c>
      <c r="D1" s="105">
        <v>2025</v>
      </c>
    </row>
    <row r="2" spans="1:4" ht="16.350000000000001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350000000000001" customHeight="1" x14ac:dyDescent="0.2">
      <c r="A3" s="165" t="s">
        <v>597</v>
      </c>
      <c r="B3" s="166"/>
      <c r="C3" s="10" t="s">
        <v>497</v>
      </c>
      <c r="D3" s="107">
        <v>4</v>
      </c>
    </row>
    <row r="4" spans="1:4" ht="16.350000000000001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4" t="s">
        <v>596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597</v>
      </c>
      <c r="B3" s="164"/>
      <c r="C3" s="164"/>
      <c r="D3" s="10" t="s">
        <v>500</v>
      </c>
      <c r="E3" s="18">
        <v>4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591</v>
      </c>
    </row>
    <row r="9" spans="1:5" x14ac:dyDescent="0.2">
      <c r="A9" s="109">
        <v>4000</v>
      </c>
      <c r="B9" s="108" t="s">
        <v>551</v>
      </c>
      <c r="C9" s="140">
        <f>SUM(C10+C57+C69)</f>
        <v>117206313.54000001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0">
        <f>SUM(C11+C21+C27+C30+C36+C39+C48)</f>
        <v>8792599.3800000008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1930648.94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1601092.21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610.55999999999995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328946.17</v>
      </c>
      <c r="D18" s="78"/>
      <c r="E18" s="39"/>
    </row>
    <row r="19" spans="1:5" ht="22.5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4212222.9800000004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297301.15999999997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3868167.82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1">
        <v>46754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2215941.2400000002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2215941.2400000002</v>
      </c>
      <c r="D37" s="78"/>
      <c r="E37" s="39"/>
    </row>
    <row r="38" spans="1:5" ht="22.5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433786.22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3868.3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312055.62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117862.3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1">
        <v>0</v>
      </c>
      <c r="D51" s="78"/>
      <c r="E51" s="39"/>
    </row>
    <row r="52" spans="1:5" ht="22.5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0">
        <f>+C58+C64</f>
        <v>108413714.16000001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0">
        <f>SUM(C59:C63)</f>
        <v>108119230.57000001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66688834.090000004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28312158.91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12353901.060000001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764336.51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294483.59000000003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294483.59000000003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0">
        <f>C95+C123+C156+C166+C181+C210</f>
        <v>87636000.529999986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0">
        <f>C96+C103+C113</f>
        <v>70960808.539999992</v>
      </c>
      <c r="D95" s="112">
        <f>C95/$C$94</f>
        <v>0.80972212459317261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36806667.859999999</v>
      </c>
      <c r="D96" s="112">
        <f t="shared" ref="D96:D159" si="0">C96/$C$94</f>
        <v>0.41999483816471245</v>
      </c>
      <c r="E96" s="41"/>
    </row>
    <row r="97" spans="1:5" x14ac:dyDescent="0.2">
      <c r="A97" s="43">
        <v>5111</v>
      </c>
      <c r="B97" s="41" t="s">
        <v>280</v>
      </c>
      <c r="C97" s="141">
        <v>22746684.41</v>
      </c>
      <c r="D97" s="44">
        <f t="shared" si="0"/>
        <v>0.2595586776260202</v>
      </c>
      <c r="E97" s="41"/>
    </row>
    <row r="98" spans="1:5" x14ac:dyDescent="0.2">
      <c r="A98" s="43">
        <v>5112</v>
      </c>
      <c r="B98" s="41" t="s">
        <v>281</v>
      </c>
      <c r="C98" s="141">
        <v>5627797.5</v>
      </c>
      <c r="D98" s="44">
        <f t="shared" si="0"/>
        <v>6.4217872403630111E-2</v>
      </c>
      <c r="E98" s="41"/>
    </row>
    <row r="99" spans="1:5" x14ac:dyDescent="0.2">
      <c r="A99" s="43">
        <v>5113</v>
      </c>
      <c r="B99" s="41" t="s">
        <v>282</v>
      </c>
      <c r="C99" s="141">
        <v>4523835.92</v>
      </c>
      <c r="D99" s="44">
        <f t="shared" si="0"/>
        <v>5.1620748238634856E-2</v>
      </c>
      <c r="E99" s="41"/>
    </row>
    <row r="100" spans="1:5" x14ac:dyDescent="0.2">
      <c r="A100" s="43">
        <v>5114</v>
      </c>
      <c r="B100" s="41" t="s">
        <v>283</v>
      </c>
      <c r="C100" s="141">
        <v>5400.72</v>
      </c>
      <c r="D100" s="44">
        <f t="shared" si="0"/>
        <v>6.1626728368910442E-5</v>
      </c>
      <c r="E100" s="41"/>
    </row>
    <row r="101" spans="1:5" x14ac:dyDescent="0.2">
      <c r="A101" s="43">
        <v>5115</v>
      </c>
      <c r="B101" s="41" t="s">
        <v>284</v>
      </c>
      <c r="C101" s="141">
        <v>3902949.31</v>
      </c>
      <c r="D101" s="44">
        <f t="shared" si="0"/>
        <v>4.4535913168058411E-2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10585103.489999998</v>
      </c>
      <c r="D103" s="112">
        <f t="shared" si="0"/>
        <v>0.12078487637482331</v>
      </c>
      <c r="E103" s="41"/>
    </row>
    <row r="104" spans="1:5" x14ac:dyDescent="0.2">
      <c r="A104" s="43">
        <v>5121</v>
      </c>
      <c r="B104" s="41" t="s">
        <v>287</v>
      </c>
      <c r="C104" s="141">
        <v>825011.08</v>
      </c>
      <c r="D104" s="44">
        <f t="shared" si="0"/>
        <v>9.4140658520533247E-3</v>
      </c>
      <c r="E104" s="41"/>
    </row>
    <row r="105" spans="1:5" x14ac:dyDescent="0.2">
      <c r="A105" s="43">
        <v>5122</v>
      </c>
      <c r="B105" s="41" t="s">
        <v>288</v>
      </c>
      <c r="C105" s="141">
        <v>863910.73</v>
      </c>
      <c r="D105" s="44">
        <f t="shared" si="0"/>
        <v>9.8579433654581473E-3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2298410.0499999998</v>
      </c>
      <c r="D107" s="44">
        <f t="shared" si="0"/>
        <v>2.6226779361219216E-2</v>
      </c>
      <c r="E107" s="41"/>
    </row>
    <row r="108" spans="1:5" x14ac:dyDescent="0.2">
      <c r="A108" s="43">
        <v>5125</v>
      </c>
      <c r="B108" s="41" t="s">
        <v>291</v>
      </c>
      <c r="C108" s="141">
        <v>72353.14</v>
      </c>
      <c r="D108" s="44">
        <f t="shared" si="0"/>
        <v>8.2560979006831463E-4</v>
      </c>
      <c r="E108" s="41"/>
    </row>
    <row r="109" spans="1:5" x14ac:dyDescent="0.2">
      <c r="A109" s="43">
        <v>5126</v>
      </c>
      <c r="B109" s="41" t="s">
        <v>292</v>
      </c>
      <c r="C109" s="141">
        <v>5130083.13</v>
      </c>
      <c r="D109" s="44">
        <f t="shared" si="0"/>
        <v>5.8538535521641524E-2</v>
      </c>
      <c r="E109" s="41"/>
    </row>
    <row r="110" spans="1:5" x14ac:dyDescent="0.2">
      <c r="A110" s="43">
        <v>5127</v>
      </c>
      <c r="B110" s="41" t="s">
        <v>293</v>
      </c>
      <c r="C110" s="141">
        <v>961458.52</v>
      </c>
      <c r="D110" s="44">
        <f t="shared" si="0"/>
        <v>1.0971045166202772E-2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433876.84</v>
      </c>
      <c r="D112" s="44">
        <f t="shared" si="0"/>
        <v>4.9508973181800232E-3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23569037.189999998</v>
      </c>
      <c r="D113" s="112">
        <f t="shared" si="0"/>
        <v>0.26894241005363689</v>
      </c>
      <c r="E113" s="41"/>
    </row>
    <row r="114" spans="1:5" x14ac:dyDescent="0.2">
      <c r="A114" s="43">
        <v>5131</v>
      </c>
      <c r="B114" s="41" t="s">
        <v>297</v>
      </c>
      <c r="C114" s="141">
        <v>4397839.17</v>
      </c>
      <c r="D114" s="44">
        <f t="shared" si="0"/>
        <v>5.0183020030615269E-2</v>
      </c>
      <c r="E114" s="41"/>
    </row>
    <row r="115" spans="1:5" x14ac:dyDescent="0.2">
      <c r="A115" s="43">
        <v>5132</v>
      </c>
      <c r="B115" s="41" t="s">
        <v>298</v>
      </c>
      <c r="C115" s="141">
        <v>263761.51</v>
      </c>
      <c r="D115" s="44">
        <f t="shared" si="0"/>
        <v>3.0097392442014499E-3</v>
      </c>
      <c r="E115" s="41"/>
    </row>
    <row r="116" spans="1:5" x14ac:dyDescent="0.2">
      <c r="A116" s="43">
        <v>5133</v>
      </c>
      <c r="B116" s="41" t="s">
        <v>299</v>
      </c>
      <c r="C116" s="141">
        <v>1768721.78</v>
      </c>
      <c r="D116" s="44">
        <f t="shared" si="0"/>
        <v>2.0182593560902205E-2</v>
      </c>
      <c r="E116" s="41"/>
    </row>
    <row r="117" spans="1:5" x14ac:dyDescent="0.2">
      <c r="A117" s="43">
        <v>5134</v>
      </c>
      <c r="B117" s="41" t="s">
        <v>300</v>
      </c>
      <c r="C117" s="141">
        <v>955216.69</v>
      </c>
      <c r="D117" s="44">
        <f t="shared" si="0"/>
        <v>1.0899820669851375E-2</v>
      </c>
      <c r="E117" s="41"/>
    </row>
    <row r="118" spans="1:5" x14ac:dyDescent="0.2">
      <c r="A118" s="43">
        <v>5135</v>
      </c>
      <c r="B118" s="41" t="s">
        <v>301</v>
      </c>
      <c r="C118" s="141">
        <v>3885510.72</v>
      </c>
      <c r="D118" s="44">
        <f t="shared" si="0"/>
        <v>4.4336924283415846E-2</v>
      </c>
      <c r="E118" s="41"/>
    </row>
    <row r="119" spans="1:5" x14ac:dyDescent="0.2">
      <c r="A119" s="43">
        <v>5136</v>
      </c>
      <c r="B119" s="41" t="s">
        <v>302</v>
      </c>
      <c r="C119" s="141">
        <v>463140.36</v>
      </c>
      <c r="D119" s="44">
        <f t="shared" si="0"/>
        <v>5.2848185357506757E-3</v>
      </c>
      <c r="E119" s="41"/>
    </row>
    <row r="120" spans="1:5" x14ac:dyDescent="0.2">
      <c r="A120" s="43">
        <v>5137</v>
      </c>
      <c r="B120" s="41" t="s">
        <v>303</v>
      </c>
      <c r="C120" s="141">
        <v>332572.93</v>
      </c>
      <c r="D120" s="44">
        <f t="shared" si="0"/>
        <v>3.7949350493939075E-3</v>
      </c>
      <c r="E120" s="41"/>
    </row>
    <row r="121" spans="1:5" x14ac:dyDescent="0.2">
      <c r="A121" s="43">
        <v>5138</v>
      </c>
      <c r="B121" s="41" t="s">
        <v>304</v>
      </c>
      <c r="C121" s="141">
        <v>9956718.6300000008</v>
      </c>
      <c r="D121" s="44">
        <f t="shared" si="0"/>
        <v>0.1136144800057548</v>
      </c>
      <c r="E121" s="41"/>
    </row>
    <row r="122" spans="1:5" x14ac:dyDescent="0.2">
      <c r="A122" s="43">
        <v>5139</v>
      </c>
      <c r="B122" s="41" t="s">
        <v>305</v>
      </c>
      <c r="C122" s="141">
        <v>1545555.4</v>
      </c>
      <c r="D122" s="44">
        <f t="shared" si="0"/>
        <v>1.7636078673751408E-2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14073727.689999999</v>
      </c>
      <c r="D123" s="112">
        <f t="shared" si="0"/>
        <v>0.16059299380261211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4293859.4000000004</v>
      </c>
      <c r="D127" s="112">
        <f t="shared" si="0"/>
        <v>4.8996523963118391E-2</v>
      </c>
      <c r="E127" s="41"/>
    </row>
    <row r="128" spans="1:5" x14ac:dyDescent="0.2">
      <c r="A128" s="43">
        <v>5221</v>
      </c>
      <c r="B128" s="41" t="s">
        <v>311</v>
      </c>
      <c r="C128" s="141">
        <v>4293859.4000000004</v>
      </c>
      <c r="D128" s="44">
        <f t="shared" si="0"/>
        <v>4.8996523963118391E-2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9768320.0899999999</v>
      </c>
      <c r="D133" s="112">
        <f t="shared" si="0"/>
        <v>0.11146469522711799</v>
      </c>
      <c r="E133" s="41"/>
    </row>
    <row r="134" spans="1:5" x14ac:dyDescent="0.2">
      <c r="A134" s="43">
        <v>5241</v>
      </c>
      <c r="B134" s="41" t="s">
        <v>315</v>
      </c>
      <c r="C134" s="141">
        <v>8625541.9100000001</v>
      </c>
      <c r="D134" s="44">
        <f t="shared" si="0"/>
        <v>9.8424641218619532E-2</v>
      </c>
      <c r="E134" s="41"/>
    </row>
    <row r="135" spans="1:5" x14ac:dyDescent="0.2">
      <c r="A135" s="43">
        <v>5242</v>
      </c>
      <c r="B135" s="41" t="s">
        <v>316</v>
      </c>
      <c r="C135" s="141">
        <v>286950</v>
      </c>
      <c r="D135" s="44">
        <f t="shared" si="0"/>
        <v>3.2743392928088937E-3</v>
      </c>
      <c r="E135" s="41"/>
    </row>
    <row r="136" spans="1:5" x14ac:dyDescent="0.2">
      <c r="A136" s="43">
        <v>5243</v>
      </c>
      <c r="B136" s="41" t="s">
        <v>317</v>
      </c>
      <c r="C136" s="141">
        <v>855828.18</v>
      </c>
      <c r="D136" s="44">
        <f t="shared" si="0"/>
        <v>9.7657147156895718E-3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11548.2</v>
      </c>
      <c r="D138" s="112">
        <f t="shared" si="0"/>
        <v>1.3177461237572983E-4</v>
      </c>
      <c r="E138" s="41"/>
    </row>
    <row r="139" spans="1:5" x14ac:dyDescent="0.2">
      <c r="A139" s="43">
        <v>5251</v>
      </c>
      <c r="B139" s="41" t="s">
        <v>319</v>
      </c>
      <c r="C139" s="141">
        <v>11548.2</v>
      </c>
      <c r="D139" s="44">
        <f t="shared" si="0"/>
        <v>1.3177461237572983E-4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79144.44</v>
      </c>
      <c r="D166" s="112">
        <f t="shared" si="1"/>
        <v>9.0310419829014088E-4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79144.44</v>
      </c>
      <c r="D167" s="112">
        <f t="shared" si="1"/>
        <v>9.0310419829014088E-4</v>
      </c>
      <c r="E167" s="41"/>
    </row>
    <row r="168" spans="1:5" x14ac:dyDescent="0.2">
      <c r="A168" s="43">
        <v>5411</v>
      </c>
      <c r="B168" s="41" t="s">
        <v>345</v>
      </c>
      <c r="C168" s="141">
        <v>79144.44</v>
      </c>
      <c r="D168" s="44">
        <f t="shared" si="1"/>
        <v>9.0310419829014088E-4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2522319.8600000003</v>
      </c>
      <c r="D181" s="112">
        <f t="shared" si="1"/>
        <v>2.8781777405925177E-2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2522319.8600000003</v>
      </c>
      <c r="D182" s="112">
        <f t="shared" si="1"/>
        <v>2.8781777405925177E-2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2508106.16</v>
      </c>
      <c r="D187" s="44">
        <f t="shared" si="1"/>
        <v>2.8619587211096118E-2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14213.7</v>
      </c>
      <c r="D189" s="44">
        <f t="shared" si="1"/>
        <v>1.6219019482905655E-4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0" t="s">
        <v>596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597</v>
      </c>
      <c r="B3" s="171"/>
      <c r="C3" s="171"/>
      <c r="D3" s="171"/>
      <c r="E3" s="171"/>
      <c r="F3" s="171"/>
      <c r="G3" s="10" t="s">
        <v>500</v>
      </c>
      <c r="H3" s="18">
        <v>4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-243521.86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3">
        <v>0</v>
      </c>
    </row>
    <row r="11" spans="1:8" x14ac:dyDescent="0.2">
      <c r="A11" s="16">
        <v>1121</v>
      </c>
      <c r="B11" s="14" t="s">
        <v>119</v>
      </c>
      <c r="C11" s="143">
        <v>0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1648698.39</v>
      </c>
      <c r="D15" s="143">
        <v>1648698.39</v>
      </c>
      <c r="E15" s="143">
        <v>1648698.39</v>
      </c>
      <c r="F15" s="143">
        <v>0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3">
        <v>1949372.86</v>
      </c>
      <c r="D16" s="143">
        <v>3642253.15</v>
      </c>
      <c r="E16" s="143">
        <v>1949372.86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389488.95</v>
      </c>
      <c r="D20" s="143">
        <v>389488.95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1186565.47</v>
      </c>
      <c r="D23" s="143">
        <v>1186565.47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143625.69</v>
      </c>
      <c r="D24" s="143">
        <v>143625.69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594920</v>
      </c>
      <c r="D25" s="143">
        <v>594920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4084357.42</v>
      </c>
      <c r="D27" s="143">
        <v>4084357.42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3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3">
        <v>0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340994955.75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3">
        <v>820000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324574408.23000002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15600547.52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34110043.93</v>
      </c>
      <c r="D64" s="143">
        <f t="shared" ref="D64:E64" si="0">SUM(D65:D72)</f>
        <v>2508106.1600000006</v>
      </c>
      <c r="E64" s="143">
        <f t="shared" si="0"/>
        <v>26548468.699999999</v>
      </c>
    </row>
    <row r="65" spans="1:9" x14ac:dyDescent="0.2">
      <c r="A65" s="16">
        <v>1241</v>
      </c>
      <c r="B65" s="14" t="s">
        <v>158</v>
      </c>
      <c r="C65" s="143">
        <v>3776721.17</v>
      </c>
      <c r="D65" s="143">
        <v>408114.07</v>
      </c>
      <c r="E65" s="143">
        <v>2448984.12</v>
      </c>
    </row>
    <row r="66" spans="1:9" x14ac:dyDescent="0.2">
      <c r="A66" s="16">
        <v>1242</v>
      </c>
      <c r="B66" s="14" t="s">
        <v>159</v>
      </c>
      <c r="C66" s="143">
        <v>1164746.1100000001</v>
      </c>
      <c r="D66" s="143">
        <v>130650.97</v>
      </c>
      <c r="E66" s="143">
        <v>915084.27</v>
      </c>
    </row>
    <row r="67" spans="1:9" x14ac:dyDescent="0.2">
      <c r="A67" s="16">
        <v>1243</v>
      </c>
      <c r="B67" s="14" t="s">
        <v>160</v>
      </c>
      <c r="C67" s="143">
        <v>109753</v>
      </c>
      <c r="D67" s="143">
        <v>10975.3</v>
      </c>
      <c r="E67" s="143">
        <v>14633.76</v>
      </c>
    </row>
    <row r="68" spans="1:9" x14ac:dyDescent="0.2">
      <c r="A68" s="16">
        <v>1244</v>
      </c>
      <c r="B68" s="14" t="s">
        <v>161</v>
      </c>
      <c r="C68" s="143">
        <v>24158079.219999999</v>
      </c>
      <c r="D68" s="143">
        <v>1795510.85</v>
      </c>
      <c r="E68" s="143">
        <v>19594419.48</v>
      </c>
    </row>
    <row r="69" spans="1:9" x14ac:dyDescent="0.2">
      <c r="A69" s="16">
        <v>1245</v>
      </c>
      <c r="B69" s="14" t="s">
        <v>162</v>
      </c>
      <c r="C69" s="143">
        <v>39440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163</v>
      </c>
      <c r="C70" s="143">
        <v>4782528.43</v>
      </c>
      <c r="D70" s="143">
        <v>162854.97</v>
      </c>
      <c r="E70" s="143">
        <v>3575347.07</v>
      </c>
    </row>
    <row r="71" spans="1:9" x14ac:dyDescent="0.2">
      <c r="A71" s="16">
        <v>1247</v>
      </c>
      <c r="B71" s="14" t="s">
        <v>164</v>
      </c>
      <c r="C71" s="143">
        <v>78776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453163.5</v>
      </c>
      <c r="D76" s="143">
        <f>SUM(D77:D81)</f>
        <v>14213.7</v>
      </c>
      <c r="E76" s="143">
        <f>SUM(E77:E81)</f>
        <v>353003.7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3">
        <v>84000</v>
      </c>
      <c r="D77" s="143">
        <v>8400</v>
      </c>
      <c r="E77" s="143">
        <v>51100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369163.5</v>
      </c>
      <c r="D80" s="143">
        <v>5813.7</v>
      </c>
      <c r="E80" s="143">
        <v>301903.7</v>
      </c>
    </row>
    <row r="81" spans="1:8" x14ac:dyDescent="0.2">
      <c r="A81" s="16">
        <v>1259</v>
      </c>
      <c r="B81" s="14" t="s">
        <v>172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1064994.25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3730742.61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-2665748.36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3">
        <v>0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3">
        <f>SUM(C111:C119)</f>
        <v>6891042.4700000007</v>
      </c>
      <c r="D110" s="143">
        <f>SUM(D111:D119)</f>
        <v>6891042.4700000007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3">
        <v>78090.28</v>
      </c>
      <c r="D111" s="143">
        <f>C111</f>
        <v>78090.28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1315164.32</v>
      </c>
      <c r="D112" s="143">
        <f t="shared" ref="D112:D119" si="1">C112</f>
        <v>1315164.32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-1177545.8600000001</v>
      </c>
      <c r="D113" s="143">
        <f t="shared" si="1"/>
        <v>-1177545.8600000001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297638.46000000002</v>
      </c>
      <c r="D115" s="143">
        <f t="shared" si="1"/>
        <v>297638.46000000002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945443.7</v>
      </c>
      <c r="D117" s="143">
        <f t="shared" si="1"/>
        <v>945443.7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5432251.5700000003</v>
      </c>
      <c r="D119" s="143">
        <f t="shared" si="1"/>
        <v>5432251.5700000003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0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3">
        <f>SUM(C145:C147)</f>
        <v>-2000000</v>
      </c>
      <c r="E144" s="14" t="str">
        <f>IF(OR(C144&lt;&gt;0,C145&lt;&gt;0,C146&lt;&gt;0,C147&lt;&gt;0,C148&lt;&gt;0,C149&lt;&gt;0,C150&lt;&gt;0,C151&lt;&gt;0),"","SIN INFORMACIÓN QUE REVELAR")</f>
        <v/>
      </c>
    </row>
    <row r="145" spans="1:5" x14ac:dyDescent="0.2">
      <c r="A145" s="16">
        <v>2151</v>
      </c>
      <c r="B145" s="14" t="s">
        <v>562</v>
      </c>
      <c r="C145" s="143">
        <v>0</v>
      </c>
    </row>
    <row r="146" spans="1:5" x14ac:dyDescent="0.2">
      <c r="A146" s="16">
        <v>2152</v>
      </c>
      <c r="B146" s="14" t="s">
        <v>563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-2000000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5">
        <f>SUM(C160:C163)</f>
        <v>5185864.99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5">
        <v>0</v>
      </c>
      <c r="D160" s="117"/>
    </row>
    <row r="161" spans="1:5" x14ac:dyDescent="0.2">
      <c r="A161" s="116">
        <v>2262</v>
      </c>
      <c r="B161" s="117" t="s">
        <v>571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5">
        <v>5185864.99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5">
        <v>0</v>
      </c>
      <c r="D169" s="117"/>
    </row>
    <row r="170" spans="1:5" x14ac:dyDescent="0.2">
      <c r="A170" s="116">
        <v>2199</v>
      </c>
      <c r="B170" s="117" t="s">
        <v>218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2" t="s">
        <v>596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597</v>
      </c>
      <c r="B3" s="172"/>
      <c r="C3" s="172"/>
      <c r="D3" s="20" t="s">
        <v>500</v>
      </c>
      <c r="E3" s="21">
        <v>4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-78680.91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6">
        <v>3216068.15</v>
      </c>
      <c r="E10" s="14"/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29570313.010000002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6">
        <v>333295272.75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/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595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2" t="s">
        <v>596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597</v>
      </c>
      <c r="B3" s="172"/>
      <c r="C3" s="172"/>
      <c r="D3" s="20" t="s">
        <v>500</v>
      </c>
      <c r="E3" s="21">
        <v>4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6">
        <v>16336980.859999999</v>
      </c>
      <c r="D10" s="146">
        <v>9094754.9900000002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-243521.86</v>
      </c>
      <c r="D12" s="146">
        <v>-243521.86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16093459</v>
      </c>
      <c r="D16" s="147">
        <f>SUM(D9:D15)</f>
        <v>8851233.1300000008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7">
        <f>SUM(C22:C28)</f>
        <v>17167080.359999999</v>
      </c>
      <c r="D21" s="147">
        <f>SUM(D22:D28)</f>
        <v>34721975.980000004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154</v>
      </c>
      <c r="C26" s="146">
        <v>16782264.829999998</v>
      </c>
      <c r="D26" s="146">
        <v>32349442.890000001</v>
      </c>
    </row>
    <row r="27" spans="1:5" x14ac:dyDescent="0.2">
      <c r="A27" s="26">
        <v>1236</v>
      </c>
      <c r="B27" s="22" t="s">
        <v>155</v>
      </c>
      <c r="C27" s="146">
        <v>384815.53</v>
      </c>
      <c r="D27" s="146">
        <v>2372533.09</v>
      </c>
    </row>
    <row r="28" spans="1:5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157</v>
      </c>
      <c r="C29" s="147">
        <f>SUM(C30:C37)</f>
        <v>1473011.55</v>
      </c>
      <c r="D29" s="147">
        <f>SUM(D30:D37)</f>
        <v>5057607.93</v>
      </c>
    </row>
    <row r="30" spans="1:5" x14ac:dyDescent="0.2">
      <c r="A30" s="26">
        <v>1241</v>
      </c>
      <c r="B30" s="22" t="s">
        <v>158</v>
      </c>
      <c r="C30" s="146">
        <v>514896.97</v>
      </c>
      <c r="D30" s="146">
        <v>593694.34</v>
      </c>
    </row>
    <row r="31" spans="1:5" x14ac:dyDescent="0.2">
      <c r="A31" s="26">
        <v>1242</v>
      </c>
      <c r="B31" s="22" t="s">
        <v>159</v>
      </c>
      <c r="C31" s="146">
        <v>12998.01</v>
      </c>
      <c r="D31" s="146">
        <v>29619.75</v>
      </c>
    </row>
    <row r="32" spans="1:5" x14ac:dyDescent="0.2">
      <c r="A32" s="26">
        <v>1243</v>
      </c>
      <c r="B32" s="22" t="s">
        <v>160</v>
      </c>
      <c r="C32" s="146">
        <v>0</v>
      </c>
      <c r="D32" s="146">
        <v>109753</v>
      </c>
    </row>
    <row r="33" spans="1:5" x14ac:dyDescent="0.2">
      <c r="A33" s="26">
        <v>1244</v>
      </c>
      <c r="B33" s="22" t="s">
        <v>161</v>
      </c>
      <c r="C33" s="146">
        <v>835000</v>
      </c>
      <c r="D33" s="146">
        <v>3912495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110116.57</v>
      </c>
      <c r="D35" s="146">
        <v>412045.84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18640091.91</v>
      </c>
      <c r="D44" s="147">
        <f>D21+D29+D38</f>
        <v>39779583.910000004</v>
      </c>
    </row>
    <row r="46" spans="1:5" x14ac:dyDescent="0.2">
      <c r="A46" s="24" t="s">
        <v>586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29570313.010000002</v>
      </c>
      <c r="D48" s="147">
        <v>21745447.129999999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7">
        <f>C54+C66+C94+C97+C50</f>
        <v>2782114.3000000003</v>
      </c>
      <c r="D49" s="147">
        <f>D54+D66+D94+D97+D50</f>
        <v>2661348.5600000005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539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79144.44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79144.44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79144.44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2522319.8600000003</v>
      </c>
      <c r="D66" s="147">
        <f>D67+D76+D79+D85</f>
        <v>2226949.6300000004</v>
      </c>
    </row>
    <row r="67" spans="1:4" x14ac:dyDescent="0.2">
      <c r="A67" s="26">
        <v>5510</v>
      </c>
      <c r="B67" s="22" t="s">
        <v>358</v>
      </c>
      <c r="C67" s="146">
        <f>SUM(C68:C75)</f>
        <v>2522319.8600000003</v>
      </c>
      <c r="D67" s="146">
        <f>SUM(D68:D75)</f>
        <v>2226949.6300000004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2508106.16</v>
      </c>
      <c r="D72" s="146">
        <v>2212735.9300000002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14213.7</v>
      </c>
      <c r="D74" s="146">
        <v>14213.7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382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383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522</v>
      </c>
      <c r="C97" s="147">
        <f>SUM(C98:C102)</f>
        <v>180650</v>
      </c>
      <c r="D97" s="147">
        <f>SUM(D98:D102)</f>
        <v>434398.93</v>
      </c>
    </row>
    <row r="98" spans="1:4" x14ac:dyDescent="0.2">
      <c r="A98" s="26">
        <v>2111</v>
      </c>
      <c r="B98" s="22" t="s">
        <v>523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524</v>
      </c>
      <c r="C99" s="146">
        <v>0</v>
      </c>
      <c r="D99" s="146">
        <v>100566.39999999999</v>
      </c>
    </row>
    <row r="100" spans="1:4" x14ac:dyDescent="0.2">
      <c r="A100" s="26">
        <v>2112</v>
      </c>
      <c r="B100" s="22" t="s">
        <v>525</v>
      </c>
      <c r="C100" s="146">
        <v>180650</v>
      </c>
      <c r="D100" s="146">
        <v>332151.34000000003</v>
      </c>
    </row>
    <row r="101" spans="1:4" x14ac:dyDescent="0.2">
      <c r="A101" s="26">
        <v>2115</v>
      </c>
      <c r="B101" s="22" t="s">
        <v>526</v>
      </c>
      <c r="C101" s="146">
        <v>0</v>
      </c>
      <c r="D101" s="146">
        <v>1681.19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98"/>
      <c r="B103" s="102" t="s">
        <v>540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173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541</v>
      </c>
      <c r="C105" s="154">
        <v>0</v>
      </c>
      <c r="D105" s="154">
        <v>0</v>
      </c>
    </row>
    <row r="106" spans="1:4" x14ac:dyDescent="0.2">
      <c r="A106" s="98"/>
      <c r="B106" s="102" t="s">
        <v>542</v>
      </c>
      <c r="C106" s="150">
        <f>+C107+C129</f>
        <v>0</v>
      </c>
      <c r="D106" s="150">
        <f>+D107+D129</f>
        <v>1692880.29</v>
      </c>
    </row>
    <row r="107" spans="1:4" x14ac:dyDescent="0.2">
      <c r="A107" s="96">
        <v>4300</v>
      </c>
      <c r="B107" s="100" t="s">
        <v>590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261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430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262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263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264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265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266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267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268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269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269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270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270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271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272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431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273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274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275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432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271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528</v>
      </c>
      <c r="C129" s="147">
        <f>SUM(C130:C138)</f>
        <v>0</v>
      </c>
      <c r="D129" s="147">
        <f>SUM(D130:D138)</f>
        <v>1692880.29</v>
      </c>
    </row>
    <row r="130" spans="1:4" x14ac:dyDescent="0.2">
      <c r="A130" s="26">
        <v>1124</v>
      </c>
      <c r="B130" s="86" t="s">
        <v>529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530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531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532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533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534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535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536</v>
      </c>
      <c r="C137" s="159">
        <v>0</v>
      </c>
      <c r="D137" s="146">
        <v>1692880.29</v>
      </c>
    </row>
    <row r="138" spans="1:4" x14ac:dyDescent="0.2">
      <c r="A138" s="26">
        <v>1122</v>
      </c>
      <c r="B138" s="86" t="s">
        <v>537</v>
      </c>
      <c r="C138" s="146">
        <v>0</v>
      </c>
      <c r="D138" s="146">
        <v>0</v>
      </c>
    </row>
    <row r="139" spans="1:4" x14ac:dyDescent="0.2">
      <c r="A139" s="26"/>
      <c r="B139" s="87" t="s">
        <v>538</v>
      </c>
      <c r="C139" s="147">
        <f>C48+C49-C103-C106</f>
        <v>32352427.310000002</v>
      </c>
      <c r="D139" s="147">
        <f>D48+D49-D103-D106</f>
        <v>22713915.399999999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3" t="s">
        <v>596</v>
      </c>
      <c r="B1" s="174"/>
      <c r="C1" s="175"/>
    </row>
    <row r="2" spans="1:3" s="29" customFormat="1" ht="18" customHeight="1" x14ac:dyDescent="0.25">
      <c r="A2" s="176" t="s">
        <v>506</v>
      </c>
      <c r="B2" s="177"/>
      <c r="C2" s="178"/>
    </row>
    <row r="3" spans="1:3" s="29" customFormat="1" ht="18" customHeight="1" x14ac:dyDescent="0.25">
      <c r="A3" s="176" t="s">
        <v>597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117206313.54000001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117206313.54000001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4" t="s">
        <v>596</v>
      </c>
      <c r="B1" s="185"/>
      <c r="C1" s="186"/>
    </row>
    <row r="2" spans="1:3" s="32" customFormat="1" ht="18.95" customHeight="1" x14ac:dyDescent="0.25">
      <c r="A2" s="187" t="s">
        <v>508</v>
      </c>
      <c r="B2" s="188"/>
      <c r="C2" s="189"/>
    </row>
    <row r="3" spans="1:3" s="32" customFormat="1" ht="18.95" customHeight="1" x14ac:dyDescent="0.25">
      <c r="A3" s="187" t="s">
        <v>597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35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105753772.58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20640091.91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514896.97</v>
      </c>
    </row>
    <row r="12" spans="1:3" x14ac:dyDescent="0.2">
      <c r="A12" s="76">
        <v>2.4</v>
      </c>
      <c r="B12" s="63" t="s">
        <v>159</v>
      </c>
      <c r="C12" s="93">
        <v>12998.01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835000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110116.57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16782264.829999998</v>
      </c>
    </row>
    <row r="21" spans="1:3" x14ac:dyDescent="0.2">
      <c r="A21" s="76" t="s">
        <v>478</v>
      </c>
      <c r="B21" s="63" t="s">
        <v>453</v>
      </c>
      <c r="C21" s="93">
        <v>384815.53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2000000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2522319.86</v>
      </c>
    </row>
    <row r="32" spans="1:3" x14ac:dyDescent="0.2">
      <c r="A32" s="76" t="s">
        <v>470</v>
      </c>
      <c r="B32" s="63" t="s">
        <v>358</v>
      </c>
      <c r="C32" s="93">
        <v>2522319.86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87636000.530000001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2" t="s">
        <v>596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95" customHeight="1" x14ac:dyDescent="0.2">
      <c r="A3" s="194" t="s">
        <v>597</v>
      </c>
      <c r="B3" s="195"/>
      <c r="C3" s="195"/>
      <c r="D3" s="195"/>
      <c r="E3" s="195"/>
      <c r="F3" s="195"/>
      <c r="G3" s="20" t="s">
        <v>500</v>
      </c>
      <c r="H3" s="21">
        <v>4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547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548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0</v>
      </c>
    </row>
    <row r="51" spans="1:3" x14ac:dyDescent="0.2">
      <c r="A51" s="22">
        <v>8220</v>
      </c>
      <c r="B51" s="103" t="s">
        <v>46</v>
      </c>
      <c r="C51" s="160">
        <v>0</v>
      </c>
    </row>
    <row r="52" spans="1:3" x14ac:dyDescent="0.2">
      <c r="A52" s="22">
        <v>8230</v>
      </c>
      <c r="B52" s="103" t="s">
        <v>594</v>
      </c>
      <c r="C52" s="160">
        <v>0</v>
      </c>
    </row>
    <row r="53" spans="1:3" x14ac:dyDescent="0.2">
      <c r="A53" s="22">
        <v>8240</v>
      </c>
      <c r="B53" s="103" t="s">
        <v>45</v>
      </c>
      <c r="C53" s="160">
        <v>0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2019-02-13T21:19:08Z</cp:lastPrinted>
  <dcterms:created xsi:type="dcterms:W3CDTF">2012-12-11T20:36:24Z</dcterms:created>
  <dcterms:modified xsi:type="dcterms:W3CDTF">2026-02-24T22:42:56Z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