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errores1ertrimestre2026\"/>
    </mc:Choice>
  </mc:AlternateContent>
  <bookViews>
    <workbookView xWindow="0" yWindow="0" windowWidth="19200" windowHeight="7170" firstSheet="8" activeTab="8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state="hidden" r:id="rId10"/>
    <sheet name="Formato 7 b)" sheetId="19" state="hidden" r:id="rId11"/>
    <sheet name="Formato 7 c)" sheetId="20" state="hidden" r:id="rId12"/>
    <sheet name="Formato 7 d)" sheetId="22" state="hidden" r:id="rId13"/>
    <sheet name="Formato 8" sheetId="25" state="hidden" r:id="rId14"/>
  </sheets>
  <externalReferences>
    <externalReference r:id="rId15"/>
  </externalReferences>
  <definedNames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1" i="10" l="1"/>
  <c r="G31" i="10" s="1"/>
  <c r="D30" i="10"/>
  <c r="G30" i="10" s="1"/>
  <c r="D29" i="10"/>
  <c r="G29" i="10" s="1"/>
  <c r="G28" i="10" s="1"/>
  <c r="F28" i="10"/>
  <c r="E28" i="10"/>
  <c r="D28" i="10"/>
  <c r="C28" i="10"/>
  <c r="B28" i="10"/>
  <c r="D27" i="10"/>
  <c r="G27" i="10" s="1"/>
  <c r="D26" i="10"/>
  <c r="G26" i="10" s="1"/>
  <c r="D25" i="10"/>
  <c r="G25" i="10" s="1"/>
  <c r="G24" i="10" s="1"/>
  <c r="F24" i="10"/>
  <c r="E24" i="10"/>
  <c r="D24" i="10"/>
  <c r="C24" i="10"/>
  <c r="B24" i="10"/>
  <c r="D23" i="10"/>
  <c r="D21" i="10" s="1"/>
  <c r="D22" i="10"/>
  <c r="G22" i="10" s="1"/>
  <c r="F21" i="10"/>
  <c r="E21" i="10"/>
  <c r="C21" i="10"/>
  <c r="B21" i="10"/>
  <c r="D19" i="10"/>
  <c r="G19" i="10" s="1"/>
  <c r="D18" i="10"/>
  <c r="D16" i="10" s="1"/>
  <c r="D17" i="10"/>
  <c r="G17" i="10" s="1"/>
  <c r="F16" i="10"/>
  <c r="E16" i="10"/>
  <c r="C16" i="10"/>
  <c r="B16" i="10"/>
  <c r="D15" i="10"/>
  <c r="G15" i="10" s="1"/>
  <c r="D14" i="10"/>
  <c r="D12" i="10" s="1"/>
  <c r="D13" i="10"/>
  <c r="G13" i="10" s="1"/>
  <c r="F12" i="10"/>
  <c r="F9" i="10" s="1"/>
  <c r="F33" i="10" s="1"/>
  <c r="E12" i="10"/>
  <c r="C12" i="10"/>
  <c r="B12" i="10"/>
  <c r="D11" i="10"/>
  <c r="G11" i="10" s="1"/>
  <c r="D10" i="10"/>
  <c r="G10" i="10" s="1"/>
  <c r="E9" i="10"/>
  <c r="E33" i="10" s="1"/>
  <c r="C9" i="10"/>
  <c r="C33" i="10" s="1"/>
  <c r="B9" i="10"/>
  <c r="B33" i="10" s="1"/>
  <c r="D75" i="9"/>
  <c r="G75" i="9" s="1"/>
  <c r="D74" i="9"/>
  <c r="G74" i="9" s="1"/>
  <c r="D73" i="9"/>
  <c r="G73" i="9" s="1"/>
  <c r="D72" i="9"/>
  <c r="G72" i="9" s="1"/>
  <c r="G71" i="9" s="1"/>
  <c r="F71" i="9"/>
  <c r="E71" i="9"/>
  <c r="D71" i="9"/>
  <c r="C71" i="9"/>
  <c r="B71" i="9"/>
  <c r="D70" i="9"/>
  <c r="G70" i="9" s="1"/>
  <c r="D69" i="9"/>
  <c r="G69" i="9" s="1"/>
  <c r="D68" i="9"/>
  <c r="G68" i="9" s="1"/>
  <c r="D67" i="9"/>
  <c r="G67" i="9" s="1"/>
  <c r="D66" i="9"/>
  <c r="G66" i="9" s="1"/>
  <c r="D65" i="9"/>
  <c r="G65" i="9" s="1"/>
  <c r="D64" i="9"/>
  <c r="G64" i="9" s="1"/>
  <c r="D63" i="9"/>
  <c r="G63" i="9" s="1"/>
  <c r="D62" i="9"/>
  <c r="G62" i="9" s="1"/>
  <c r="F61" i="9"/>
  <c r="E61" i="9"/>
  <c r="D61" i="9"/>
  <c r="C61" i="9"/>
  <c r="B61" i="9"/>
  <c r="D60" i="9"/>
  <c r="G60" i="9" s="1"/>
  <c r="D59" i="9"/>
  <c r="G59" i="9" s="1"/>
  <c r="D58" i="9"/>
  <c r="G58" i="9" s="1"/>
  <c r="D57" i="9"/>
  <c r="G57" i="9" s="1"/>
  <c r="D56" i="9"/>
  <c r="G56" i="9" s="1"/>
  <c r="D55" i="9"/>
  <c r="G55" i="9" s="1"/>
  <c r="D54" i="9"/>
  <c r="G54" i="9" s="1"/>
  <c r="F53" i="9"/>
  <c r="E53" i="9"/>
  <c r="D53" i="9"/>
  <c r="C53" i="9"/>
  <c r="B53" i="9"/>
  <c r="D52" i="9"/>
  <c r="G52" i="9" s="1"/>
  <c r="D51" i="9"/>
  <c r="G51" i="9" s="1"/>
  <c r="D50" i="9"/>
  <c r="G50" i="9" s="1"/>
  <c r="D49" i="9"/>
  <c r="G49" i="9" s="1"/>
  <c r="D48" i="9"/>
  <c r="G48" i="9" s="1"/>
  <c r="D47" i="9"/>
  <c r="G47" i="9" s="1"/>
  <c r="D46" i="9"/>
  <c r="G46" i="9" s="1"/>
  <c r="D45" i="9"/>
  <c r="G45" i="9" s="1"/>
  <c r="F44" i="9"/>
  <c r="E44" i="9"/>
  <c r="D44" i="9"/>
  <c r="D43" i="9" s="1"/>
  <c r="C44" i="9"/>
  <c r="B44" i="9"/>
  <c r="F43" i="9"/>
  <c r="E43" i="9"/>
  <c r="C43" i="9"/>
  <c r="B43" i="9"/>
  <c r="D41" i="9"/>
  <c r="G41" i="9" s="1"/>
  <c r="D40" i="9"/>
  <c r="G40" i="9" s="1"/>
  <c r="D39" i="9"/>
  <c r="G39" i="9" s="1"/>
  <c r="D38" i="9"/>
  <c r="G38" i="9" s="1"/>
  <c r="G37" i="9" s="1"/>
  <c r="F37" i="9"/>
  <c r="E37" i="9"/>
  <c r="D37" i="9"/>
  <c r="C37" i="9"/>
  <c r="B37" i="9"/>
  <c r="D36" i="9"/>
  <c r="G36" i="9" s="1"/>
  <c r="D35" i="9"/>
  <c r="G35" i="9" s="1"/>
  <c r="D34" i="9"/>
  <c r="G34" i="9" s="1"/>
  <c r="D33" i="9"/>
  <c r="G33" i="9" s="1"/>
  <c r="D32" i="9"/>
  <c r="G32" i="9" s="1"/>
  <c r="D31" i="9"/>
  <c r="G31" i="9" s="1"/>
  <c r="D30" i="9"/>
  <c r="G30" i="9" s="1"/>
  <c r="D29" i="9"/>
  <c r="G29" i="9" s="1"/>
  <c r="D28" i="9"/>
  <c r="G28" i="9" s="1"/>
  <c r="F27" i="9"/>
  <c r="E27" i="9"/>
  <c r="D27" i="9"/>
  <c r="C27" i="9"/>
  <c r="B27" i="9"/>
  <c r="D26" i="9"/>
  <c r="G26" i="9" s="1"/>
  <c r="D25" i="9"/>
  <c r="G25" i="9" s="1"/>
  <c r="D24" i="9"/>
  <c r="G24" i="9" s="1"/>
  <c r="D23" i="9"/>
  <c r="G23" i="9" s="1"/>
  <c r="D22" i="9"/>
  <c r="G22" i="9" s="1"/>
  <c r="D21" i="9"/>
  <c r="G21" i="9" s="1"/>
  <c r="D20" i="9"/>
  <c r="G20" i="9" s="1"/>
  <c r="F19" i="9"/>
  <c r="E19" i="9"/>
  <c r="D19" i="9"/>
  <c r="C19" i="9"/>
  <c r="B19" i="9"/>
  <c r="D18" i="9"/>
  <c r="G18" i="9" s="1"/>
  <c r="D17" i="9"/>
  <c r="G17" i="9" s="1"/>
  <c r="D16" i="9"/>
  <c r="G16" i="9" s="1"/>
  <c r="D15" i="9"/>
  <c r="G15" i="9" s="1"/>
  <c r="D14" i="9"/>
  <c r="G14" i="9" s="1"/>
  <c r="D13" i="9"/>
  <c r="G13" i="9" s="1"/>
  <c r="D12" i="9"/>
  <c r="G12" i="9" s="1"/>
  <c r="D11" i="9"/>
  <c r="G11" i="9" s="1"/>
  <c r="F10" i="9"/>
  <c r="E10" i="9"/>
  <c r="D10" i="9"/>
  <c r="C10" i="9"/>
  <c r="B10" i="9"/>
  <c r="F9" i="9"/>
  <c r="F77" i="9" s="1"/>
  <c r="E9" i="9"/>
  <c r="E77" i="9" s="1"/>
  <c r="D9" i="9"/>
  <c r="D77" i="9" s="1"/>
  <c r="C9" i="9"/>
  <c r="C77" i="9" s="1"/>
  <c r="B9" i="9"/>
  <c r="B77" i="9" s="1"/>
  <c r="G63" i="8"/>
  <c r="D62" i="8"/>
  <c r="G62" i="8" s="1"/>
  <c r="D61" i="8"/>
  <c r="G61" i="8" s="1"/>
  <c r="D60" i="8"/>
  <c r="G60" i="8" s="1"/>
  <c r="D59" i="8"/>
  <c r="G59" i="8" s="1"/>
  <c r="D58" i="8"/>
  <c r="G58" i="8" s="1"/>
  <c r="D57" i="8"/>
  <c r="G57" i="8" s="1"/>
  <c r="D56" i="8"/>
  <c r="G56" i="8" s="1"/>
  <c r="D55" i="8"/>
  <c r="G55" i="8" s="1"/>
  <c r="D54" i="8"/>
  <c r="G54" i="8" s="1"/>
  <c r="D53" i="8"/>
  <c r="G53" i="8" s="1"/>
  <c r="D52" i="8"/>
  <c r="G52" i="8" s="1"/>
  <c r="D51" i="8"/>
  <c r="G51" i="8" s="1"/>
  <c r="D50" i="8"/>
  <c r="G50" i="8" s="1"/>
  <c r="D49" i="8"/>
  <c r="G49" i="8" s="1"/>
  <c r="D48" i="8"/>
  <c r="G48" i="8" s="1"/>
  <c r="D47" i="8"/>
  <c r="G47" i="8" s="1"/>
  <c r="D46" i="8"/>
  <c r="G46" i="8" s="1"/>
  <c r="D45" i="8"/>
  <c r="G45" i="8" s="1"/>
  <c r="D44" i="8"/>
  <c r="G44" i="8" s="1"/>
  <c r="D43" i="8"/>
  <c r="G43" i="8" s="1"/>
  <c r="D42" i="8"/>
  <c r="G42" i="8" s="1"/>
  <c r="D41" i="8"/>
  <c r="G41" i="8" s="1"/>
  <c r="D40" i="8"/>
  <c r="G40" i="8" s="1"/>
  <c r="D39" i="8"/>
  <c r="G39" i="8" s="1"/>
  <c r="D38" i="8"/>
  <c r="D36" i="8" s="1"/>
  <c r="D37" i="8"/>
  <c r="G37" i="8" s="1"/>
  <c r="F36" i="8"/>
  <c r="F63" i="8" s="1"/>
  <c r="E36" i="8"/>
  <c r="E63" i="8" s="1"/>
  <c r="C36" i="8"/>
  <c r="C63" i="8" s="1"/>
  <c r="B36" i="8"/>
  <c r="B63" i="8" s="1"/>
  <c r="D63" i="8" s="1"/>
  <c r="D34" i="8"/>
  <c r="G34" i="8" s="1"/>
  <c r="D33" i="8"/>
  <c r="G33" i="8" s="1"/>
  <c r="D32" i="8"/>
  <c r="G32" i="8" s="1"/>
  <c r="D31" i="8"/>
  <c r="G31" i="8" s="1"/>
  <c r="D30" i="8"/>
  <c r="G30" i="8" s="1"/>
  <c r="D29" i="8"/>
  <c r="G29" i="8" s="1"/>
  <c r="D28" i="8"/>
  <c r="G28" i="8" s="1"/>
  <c r="D27" i="8"/>
  <c r="G27" i="8" s="1"/>
  <c r="D26" i="8"/>
  <c r="G26" i="8" s="1"/>
  <c r="D25" i="8"/>
  <c r="G25" i="8" s="1"/>
  <c r="D24" i="8"/>
  <c r="G24" i="8" s="1"/>
  <c r="D23" i="8"/>
  <c r="G23" i="8" s="1"/>
  <c r="D22" i="8"/>
  <c r="G22" i="8" s="1"/>
  <c r="D21" i="8"/>
  <c r="G21" i="8" s="1"/>
  <c r="D20" i="8"/>
  <c r="G20" i="8" s="1"/>
  <c r="D19" i="8"/>
  <c r="G19" i="8" s="1"/>
  <c r="D18" i="8"/>
  <c r="G18" i="8" s="1"/>
  <c r="D17" i="8"/>
  <c r="G17" i="8" s="1"/>
  <c r="D16" i="8"/>
  <c r="G16" i="8" s="1"/>
  <c r="D15" i="8"/>
  <c r="G15" i="8" s="1"/>
  <c r="D14" i="8"/>
  <c r="G14" i="8" s="1"/>
  <c r="D13" i="8"/>
  <c r="G13" i="8" s="1"/>
  <c r="D12" i="8"/>
  <c r="G12" i="8" s="1"/>
  <c r="D11" i="8"/>
  <c r="D9" i="8" s="1"/>
  <c r="D10" i="8"/>
  <c r="G10" i="8" s="1"/>
  <c r="F9" i="8"/>
  <c r="E9" i="8"/>
  <c r="C9" i="8"/>
  <c r="B9" i="8"/>
  <c r="D157" i="7"/>
  <c r="G157" i="7" s="1"/>
  <c r="D156" i="7"/>
  <c r="G156" i="7" s="1"/>
  <c r="D155" i="7"/>
  <c r="G155" i="7" s="1"/>
  <c r="D154" i="7"/>
  <c r="G154" i="7" s="1"/>
  <c r="D153" i="7"/>
  <c r="G153" i="7" s="1"/>
  <c r="D152" i="7"/>
  <c r="G152" i="7" s="1"/>
  <c r="D151" i="7"/>
  <c r="G151" i="7" s="1"/>
  <c r="G150" i="7" s="1"/>
  <c r="F150" i="7"/>
  <c r="E150" i="7"/>
  <c r="C150" i="7"/>
  <c r="B150" i="7"/>
  <c r="D149" i="7"/>
  <c r="G149" i="7" s="1"/>
  <c r="D148" i="7"/>
  <c r="G148" i="7" s="1"/>
  <c r="D147" i="7"/>
  <c r="G147" i="7" s="1"/>
  <c r="G146" i="7" s="1"/>
  <c r="F146" i="7"/>
  <c r="E146" i="7"/>
  <c r="C146" i="7"/>
  <c r="B146" i="7"/>
  <c r="D145" i="7"/>
  <c r="G145" i="7" s="1"/>
  <c r="D144" i="7"/>
  <c r="G144" i="7" s="1"/>
  <c r="D143" i="7"/>
  <c r="G143" i="7" s="1"/>
  <c r="D142" i="7"/>
  <c r="G142" i="7" s="1"/>
  <c r="D141" i="7"/>
  <c r="G141" i="7" s="1"/>
  <c r="D140" i="7"/>
  <c r="G140" i="7" s="1"/>
  <c r="D139" i="7"/>
  <c r="D138" i="7"/>
  <c r="G138" i="7" s="1"/>
  <c r="F137" i="7"/>
  <c r="E137" i="7"/>
  <c r="C137" i="7"/>
  <c r="B137" i="7"/>
  <c r="D136" i="7"/>
  <c r="G136" i="7" s="1"/>
  <c r="D135" i="7"/>
  <c r="D134" i="7"/>
  <c r="G134" i="7" s="1"/>
  <c r="F133" i="7"/>
  <c r="E133" i="7"/>
  <c r="C133" i="7"/>
  <c r="B133" i="7"/>
  <c r="D132" i="7"/>
  <c r="G132" i="7" s="1"/>
  <c r="D131" i="7"/>
  <c r="G131" i="7" s="1"/>
  <c r="D130" i="7"/>
  <c r="G130" i="7" s="1"/>
  <c r="D129" i="7"/>
  <c r="G129" i="7" s="1"/>
  <c r="D128" i="7"/>
  <c r="G128" i="7" s="1"/>
  <c r="D127" i="7"/>
  <c r="G127" i="7" s="1"/>
  <c r="D126" i="7"/>
  <c r="G126" i="7" s="1"/>
  <c r="D125" i="7"/>
  <c r="D124" i="7"/>
  <c r="G124" i="7" s="1"/>
  <c r="F123" i="7"/>
  <c r="E123" i="7"/>
  <c r="C123" i="7"/>
  <c r="B123" i="7"/>
  <c r="D122" i="7"/>
  <c r="G122" i="7" s="1"/>
  <c r="D121" i="7"/>
  <c r="G121" i="7" s="1"/>
  <c r="D120" i="7"/>
  <c r="G120" i="7" s="1"/>
  <c r="D119" i="7"/>
  <c r="G119" i="7" s="1"/>
  <c r="D118" i="7"/>
  <c r="G118" i="7" s="1"/>
  <c r="D117" i="7"/>
  <c r="G117" i="7" s="1"/>
  <c r="D116" i="7"/>
  <c r="G116" i="7" s="1"/>
  <c r="D115" i="7"/>
  <c r="D114" i="7"/>
  <c r="G114" i="7" s="1"/>
  <c r="F113" i="7"/>
  <c r="E113" i="7"/>
  <c r="C113" i="7"/>
  <c r="B113" i="7"/>
  <c r="D112" i="7"/>
  <c r="G112" i="7" s="1"/>
  <c r="D111" i="7"/>
  <c r="G111" i="7" s="1"/>
  <c r="D110" i="7"/>
  <c r="G110" i="7" s="1"/>
  <c r="G109" i="7"/>
  <c r="D109" i="7"/>
  <c r="D108" i="7"/>
  <c r="G108" i="7" s="1"/>
  <c r="D107" i="7"/>
  <c r="G107" i="7" s="1"/>
  <c r="D106" i="7"/>
  <c r="G106" i="7" s="1"/>
  <c r="D105" i="7"/>
  <c r="D104" i="7"/>
  <c r="G104" i="7" s="1"/>
  <c r="F103" i="7"/>
  <c r="E103" i="7"/>
  <c r="C103" i="7"/>
  <c r="B103" i="7"/>
  <c r="D102" i="7"/>
  <c r="G102" i="7" s="1"/>
  <c r="D101" i="7"/>
  <c r="G101" i="7" s="1"/>
  <c r="D100" i="7"/>
  <c r="G100" i="7" s="1"/>
  <c r="D99" i="7"/>
  <c r="G99" i="7" s="1"/>
  <c r="D98" i="7"/>
  <c r="G98" i="7" s="1"/>
  <c r="D97" i="7"/>
  <c r="G97" i="7" s="1"/>
  <c r="D96" i="7"/>
  <c r="G96" i="7" s="1"/>
  <c r="G95" i="7"/>
  <c r="D95" i="7"/>
  <c r="D94" i="7"/>
  <c r="G94" i="7" s="1"/>
  <c r="F93" i="7"/>
  <c r="E93" i="7"/>
  <c r="C93" i="7"/>
  <c r="B93" i="7"/>
  <c r="D92" i="7"/>
  <c r="G92" i="7" s="1"/>
  <c r="D91" i="7"/>
  <c r="G91" i="7" s="1"/>
  <c r="D90" i="7"/>
  <c r="G90" i="7" s="1"/>
  <c r="G89" i="7"/>
  <c r="D89" i="7"/>
  <c r="D88" i="7"/>
  <c r="G88" i="7" s="1"/>
  <c r="D87" i="7"/>
  <c r="D85" i="7" s="1"/>
  <c r="D86" i="7"/>
  <c r="G86" i="7" s="1"/>
  <c r="F85" i="7"/>
  <c r="E85" i="7"/>
  <c r="C85" i="7"/>
  <c r="B85" i="7"/>
  <c r="E84" i="7"/>
  <c r="D82" i="7"/>
  <c r="G82" i="7" s="1"/>
  <c r="D81" i="7"/>
  <c r="G81" i="7" s="1"/>
  <c r="G80" i="7"/>
  <c r="D80" i="7"/>
  <c r="D79" i="7"/>
  <c r="G79" i="7" s="1"/>
  <c r="D78" i="7"/>
  <c r="G78" i="7" s="1"/>
  <c r="D77" i="7"/>
  <c r="G77" i="7" s="1"/>
  <c r="D76" i="7"/>
  <c r="G76" i="7" s="1"/>
  <c r="G75" i="7" s="1"/>
  <c r="F75" i="7"/>
  <c r="E75" i="7"/>
  <c r="C75" i="7"/>
  <c r="B75" i="7"/>
  <c r="D74" i="7"/>
  <c r="G74" i="7" s="1"/>
  <c r="D73" i="7"/>
  <c r="G73" i="7" s="1"/>
  <c r="G72" i="7"/>
  <c r="D72" i="7"/>
  <c r="F71" i="7"/>
  <c r="E71" i="7"/>
  <c r="D71" i="7"/>
  <c r="C71" i="7"/>
  <c r="B71" i="7"/>
  <c r="D70" i="7"/>
  <c r="G70" i="7" s="1"/>
  <c r="D69" i="7"/>
  <c r="G69" i="7" s="1"/>
  <c r="D68" i="7"/>
  <c r="G68" i="7" s="1"/>
  <c r="D67" i="7"/>
  <c r="G67" i="7" s="1"/>
  <c r="D66" i="7"/>
  <c r="G66" i="7" s="1"/>
  <c r="D65" i="7"/>
  <c r="G65" i="7" s="1"/>
  <c r="G64" i="7"/>
  <c r="G62" i="7" s="1"/>
  <c r="D64" i="7"/>
  <c r="D63" i="7"/>
  <c r="G63" i="7" s="1"/>
  <c r="F62" i="7"/>
  <c r="E62" i="7"/>
  <c r="C62" i="7"/>
  <c r="B62" i="7"/>
  <c r="D61" i="7"/>
  <c r="G61" i="7" s="1"/>
  <c r="D60" i="7"/>
  <c r="D58" i="7" s="1"/>
  <c r="D59" i="7"/>
  <c r="G59" i="7" s="1"/>
  <c r="F58" i="7"/>
  <c r="E58" i="7"/>
  <c r="C58" i="7"/>
  <c r="B58" i="7"/>
  <c r="D57" i="7"/>
  <c r="G57" i="7" s="1"/>
  <c r="D56" i="7"/>
  <c r="G56" i="7" s="1"/>
  <c r="D55" i="7"/>
  <c r="G55" i="7" s="1"/>
  <c r="D54" i="7"/>
  <c r="G54" i="7" s="1"/>
  <c r="D53" i="7"/>
  <c r="G53" i="7" s="1"/>
  <c r="G52" i="7"/>
  <c r="D52" i="7"/>
  <c r="D51" i="7"/>
  <c r="G51" i="7" s="1"/>
  <c r="D50" i="7"/>
  <c r="D48" i="7" s="1"/>
  <c r="D49" i="7"/>
  <c r="G49" i="7" s="1"/>
  <c r="F48" i="7"/>
  <c r="E48" i="7"/>
  <c r="C48" i="7"/>
  <c r="B48" i="7"/>
  <c r="D47" i="7"/>
  <c r="G47" i="7" s="1"/>
  <c r="G46" i="7"/>
  <c r="D46" i="7"/>
  <c r="D45" i="7"/>
  <c r="G45" i="7" s="1"/>
  <c r="D44" i="7"/>
  <c r="G44" i="7" s="1"/>
  <c r="D43" i="7"/>
  <c r="G43" i="7" s="1"/>
  <c r="D42" i="7"/>
  <c r="G42" i="7" s="1"/>
  <c r="D41" i="7"/>
  <c r="G41" i="7" s="1"/>
  <c r="D40" i="7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G34" i="7" s="1"/>
  <c r="D33" i="7"/>
  <c r="G33" i="7" s="1"/>
  <c r="G32" i="7"/>
  <c r="D32" i="7"/>
  <c r="D31" i="7"/>
  <c r="G31" i="7" s="1"/>
  <c r="D30" i="7"/>
  <c r="D28" i="7" s="1"/>
  <c r="D29" i="7"/>
  <c r="G29" i="7" s="1"/>
  <c r="F28" i="7"/>
  <c r="E28" i="7"/>
  <c r="C28" i="7"/>
  <c r="B28" i="7"/>
  <c r="D27" i="7"/>
  <c r="G27" i="7" s="1"/>
  <c r="G26" i="7"/>
  <c r="D26" i="7"/>
  <c r="D25" i="7"/>
  <c r="G25" i="7" s="1"/>
  <c r="D24" i="7"/>
  <c r="G24" i="7" s="1"/>
  <c r="D23" i="7"/>
  <c r="G23" i="7" s="1"/>
  <c r="D22" i="7"/>
  <c r="G22" i="7" s="1"/>
  <c r="D21" i="7"/>
  <c r="G21" i="7" s="1"/>
  <c r="D20" i="7"/>
  <c r="D19" i="7"/>
  <c r="G19" i="7" s="1"/>
  <c r="F18" i="7"/>
  <c r="E18" i="7"/>
  <c r="C18" i="7"/>
  <c r="B18" i="7"/>
  <c r="G17" i="7"/>
  <c r="D17" i="7"/>
  <c r="D16" i="7"/>
  <c r="G16" i="7" s="1"/>
  <c r="G15" i="7"/>
  <c r="D15" i="7"/>
  <c r="D14" i="7"/>
  <c r="G14" i="7" s="1"/>
  <c r="G13" i="7"/>
  <c r="D13" i="7"/>
  <c r="D12" i="7"/>
  <c r="D10" i="7" s="1"/>
  <c r="G11" i="7"/>
  <c r="D11" i="7"/>
  <c r="F10" i="7"/>
  <c r="F9" i="7" s="1"/>
  <c r="E10" i="7"/>
  <c r="C10" i="7"/>
  <c r="B10" i="7"/>
  <c r="E9" i="7"/>
  <c r="E159" i="7" s="1"/>
  <c r="G42" i="6"/>
  <c r="F75" i="6"/>
  <c r="E75" i="6"/>
  <c r="C75" i="6"/>
  <c r="B75" i="6"/>
  <c r="G74" i="6"/>
  <c r="D74" i="6"/>
  <c r="D75" i="6" s="1"/>
  <c r="G73" i="6"/>
  <c r="G75" i="6" s="1"/>
  <c r="D73" i="6"/>
  <c r="G68" i="6"/>
  <c r="D68" i="6"/>
  <c r="G67" i="6"/>
  <c r="F67" i="6"/>
  <c r="E67" i="6"/>
  <c r="D67" i="6"/>
  <c r="C67" i="6"/>
  <c r="B67" i="6"/>
  <c r="G63" i="6"/>
  <c r="D63" i="6"/>
  <c r="G62" i="6"/>
  <c r="D62" i="6"/>
  <c r="G61" i="6"/>
  <c r="D61" i="6"/>
  <c r="D59" i="6" s="1"/>
  <c r="G60" i="6"/>
  <c r="D60" i="6"/>
  <c r="F59" i="6"/>
  <c r="G59" i="6" s="1"/>
  <c r="E59" i="6"/>
  <c r="C59" i="6"/>
  <c r="B59" i="6"/>
  <c r="G58" i="6"/>
  <c r="D58" i="6"/>
  <c r="G57" i="6"/>
  <c r="D57" i="6"/>
  <c r="G56" i="6"/>
  <c r="D56" i="6"/>
  <c r="G55" i="6"/>
  <c r="D55" i="6"/>
  <c r="F54" i="6"/>
  <c r="G54" i="6" s="1"/>
  <c r="E54" i="6"/>
  <c r="E65" i="6" s="1"/>
  <c r="D54" i="6"/>
  <c r="C54" i="6"/>
  <c r="B54" i="6"/>
  <c r="G53" i="6"/>
  <c r="D53" i="6"/>
  <c r="G52" i="6"/>
  <c r="D52" i="6"/>
  <c r="G51" i="6"/>
  <c r="D51" i="6"/>
  <c r="G50" i="6"/>
  <c r="D50" i="6"/>
  <c r="G49" i="6"/>
  <c r="D49" i="6"/>
  <c r="G48" i="6"/>
  <c r="D48" i="6"/>
  <c r="G47" i="6"/>
  <c r="D47" i="6"/>
  <c r="D45" i="6" s="1"/>
  <c r="D65" i="6" s="1"/>
  <c r="G46" i="6"/>
  <c r="D46" i="6"/>
  <c r="F45" i="6"/>
  <c r="F65" i="6" s="1"/>
  <c r="G65" i="6" s="1"/>
  <c r="E45" i="6"/>
  <c r="C45" i="6"/>
  <c r="C65" i="6" s="1"/>
  <c r="B45" i="6"/>
  <c r="B65" i="6" s="1"/>
  <c r="G39" i="6"/>
  <c r="D39" i="6"/>
  <c r="G38" i="6"/>
  <c r="D38" i="6"/>
  <c r="G37" i="6"/>
  <c r="F37" i="6"/>
  <c r="E37" i="6"/>
  <c r="D37" i="6"/>
  <c r="C37" i="6"/>
  <c r="B37" i="6"/>
  <c r="G36" i="6"/>
  <c r="D36" i="6"/>
  <c r="G35" i="6"/>
  <c r="F35" i="6"/>
  <c r="E35" i="6"/>
  <c r="C35" i="6"/>
  <c r="D35" i="6" s="1"/>
  <c r="B35" i="6"/>
  <c r="G34" i="6"/>
  <c r="D34" i="6"/>
  <c r="G33" i="6"/>
  <c r="D33" i="6"/>
  <c r="G32" i="6"/>
  <c r="D32" i="6"/>
  <c r="G31" i="6"/>
  <c r="D31" i="6"/>
  <c r="G30" i="6"/>
  <c r="D30" i="6"/>
  <c r="D28" i="6" s="1"/>
  <c r="G29" i="6"/>
  <c r="D29" i="6"/>
  <c r="F28" i="6"/>
  <c r="G28" i="6" s="1"/>
  <c r="E28" i="6"/>
  <c r="C28" i="6"/>
  <c r="B28" i="6"/>
  <c r="G27" i="6"/>
  <c r="D27" i="6"/>
  <c r="G26" i="6"/>
  <c r="D26" i="6"/>
  <c r="G25" i="6"/>
  <c r="D25" i="6"/>
  <c r="G24" i="6"/>
  <c r="D24" i="6"/>
  <c r="G23" i="6"/>
  <c r="D23" i="6"/>
  <c r="G22" i="6"/>
  <c r="D22" i="6"/>
  <c r="G21" i="6"/>
  <c r="D21" i="6"/>
  <c r="G20" i="6"/>
  <c r="D20" i="6"/>
  <c r="G19" i="6"/>
  <c r="D19" i="6"/>
  <c r="G18" i="6"/>
  <c r="D18" i="6"/>
  <c r="D16" i="6" s="1"/>
  <c r="G17" i="6"/>
  <c r="D17" i="6"/>
  <c r="F16" i="6"/>
  <c r="G16" i="6" s="1"/>
  <c r="E16" i="6"/>
  <c r="E41" i="6" s="1"/>
  <c r="E70" i="6" s="1"/>
  <c r="C16" i="6"/>
  <c r="C41" i="6" s="1"/>
  <c r="C70" i="6" s="1"/>
  <c r="B16" i="6"/>
  <c r="B41" i="6" s="1"/>
  <c r="B70" i="6" s="1"/>
  <c r="G15" i="6"/>
  <c r="D15" i="6"/>
  <c r="G14" i="6"/>
  <c r="D14" i="6"/>
  <c r="G13" i="6"/>
  <c r="D13" i="6"/>
  <c r="G12" i="6"/>
  <c r="D12" i="6"/>
  <c r="G11" i="6"/>
  <c r="D11" i="6"/>
  <c r="G10" i="6"/>
  <c r="D10" i="6"/>
  <c r="G9" i="6"/>
  <c r="D9" i="6"/>
  <c r="D72" i="5"/>
  <c r="D74" i="5" s="1"/>
  <c r="D64" i="5"/>
  <c r="C64" i="5"/>
  <c r="C72" i="5" s="1"/>
  <c r="C74" i="5" s="1"/>
  <c r="B64" i="5"/>
  <c r="B72" i="5" s="1"/>
  <c r="B74" i="5" s="1"/>
  <c r="D57" i="5"/>
  <c r="D59" i="5" s="1"/>
  <c r="B57" i="5"/>
  <c r="B59" i="5" s="1"/>
  <c r="D49" i="5"/>
  <c r="C49" i="5"/>
  <c r="C57" i="5" s="1"/>
  <c r="C59" i="5" s="1"/>
  <c r="B49" i="5"/>
  <c r="B44" i="5"/>
  <c r="B11" i="5" s="1"/>
  <c r="B8" i="5" s="1"/>
  <c r="B21" i="5" s="1"/>
  <c r="B23" i="5" s="1"/>
  <c r="B25" i="5" s="1"/>
  <c r="B33" i="5" s="1"/>
  <c r="D40" i="5"/>
  <c r="C40" i="5"/>
  <c r="B40" i="5"/>
  <c r="D37" i="5"/>
  <c r="D44" i="5" s="1"/>
  <c r="D11" i="5" s="1"/>
  <c r="D8" i="5" s="1"/>
  <c r="D21" i="5" s="1"/>
  <c r="D23" i="5" s="1"/>
  <c r="D25" i="5" s="1"/>
  <c r="C37" i="5"/>
  <c r="C44" i="5" s="1"/>
  <c r="C11" i="5" s="1"/>
  <c r="C8" i="5" s="1"/>
  <c r="C21" i="5" s="1"/>
  <c r="C23" i="5" s="1"/>
  <c r="C25" i="5" s="1"/>
  <c r="B37" i="5"/>
  <c r="B29" i="5"/>
  <c r="C29" i="5"/>
  <c r="D29" i="5"/>
  <c r="D17" i="5"/>
  <c r="C17" i="5"/>
  <c r="D13" i="5"/>
  <c r="C13" i="5"/>
  <c r="B13" i="5"/>
  <c r="B20" i="3"/>
  <c r="F30" i="3"/>
  <c r="F29" i="3"/>
  <c r="F28" i="3"/>
  <c r="F27" i="3" s="1"/>
  <c r="H27" i="3"/>
  <c r="G27" i="3"/>
  <c r="E27" i="3"/>
  <c r="D27" i="3"/>
  <c r="C27" i="3"/>
  <c r="B27" i="3"/>
  <c r="F25" i="3"/>
  <c r="F24" i="3"/>
  <c r="F22" i="3" s="1"/>
  <c r="F23" i="3"/>
  <c r="H22" i="3"/>
  <c r="G22" i="3"/>
  <c r="E22" i="3"/>
  <c r="D22" i="3"/>
  <c r="C22" i="3"/>
  <c r="B22" i="3"/>
  <c r="H20" i="3"/>
  <c r="G20" i="3"/>
  <c r="F20" i="3"/>
  <c r="E20" i="3"/>
  <c r="D20" i="3"/>
  <c r="C20" i="3"/>
  <c r="F16" i="3"/>
  <c r="F15" i="3"/>
  <c r="F14" i="3"/>
  <c r="H13" i="3"/>
  <c r="H8" i="3" s="1"/>
  <c r="G13" i="3"/>
  <c r="E13" i="3"/>
  <c r="D13" i="3"/>
  <c r="D8" i="3" s="1"/>
  <c r="C13" i="3"/>
  <c r="B13" i="3"/>
  <c r="F13" i="3" s="1"/>
  <c r="F12" i="3"/>
  <c r="F11" i="3"/>
  <c r="F10" i="3"/>
  <c r="H9" i="3"/>
  <c r="G9" i="3"/>
  <c r="G8" i="3" s="1"/>
  <c r="E9" i="3"/>
  <c r="D9" i="3"/>
  <c r="C9" i="3"/>
  <c r="C8" i="3" s="1"/>
  <c r="B9" i="3"/>
  <c r="F9" i="3" s="1"/>
  <c r="F8" i="3" s="1"/>
  <c r="E8" i="3"/>
  <c r="E9" i="2"/>
  <c r="F75" i="2"/>
  <c r="E75" i="2"/>
  <c r="F68" i="2"/>
  <c r="F79" i="2" s="1"/>
  <c r="E68" i="2"/>
  <c r="E79" i="2" s="1"/>
  <c r="F63" i="2"/>
  <c r="E63" i="2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E81" i="2" s="1"/>
  <c r="F9" i="2"/>
  <c r="C60" i="2"/>
  <c r="B60" i="2"/>
  <c r="C41" i="2"/>
  <c r="B41" i="2"/>
  <c r="C38" i="2"/>
  <c r="B38" i="2"/>
  <c r="C31" i="2"/>
  <c r="B31" i="2"/>
  <c r="C25" i="2"/>
  <c r="B25" i="2"/>
  <c r="C17" i="2"/>
  <c r="B17" i="2"/>
  <c r="C9" i="2"/>
  <c r="C47" i="2" s="1"/>
  <c r="C62" i="2" s="1"/>
  <c r="B9" i="2"/>
  <c r="B47" i="2" s="1"/>
  <c r="B62" i="2" s="1"/>
  <c r="D9" i="10" l="1"/>
  <c r="D33" i="10" s="1"/>
  <c r="G14" i="10"/>
  <c r="G12" i="10" s="1"/>
  <c r="G18" i="10"/>
  <c r="G16" i="10" s="1"/>
  <c r="G23" i="10"/>
  <c r="G21" i="10" s="1"/>
  <c r="G10" i="9"/>
  <c r="G44" i="9"/>
  <c r="G19" i="9"/>
  <c r="G27" i="9"/>
  <c r="G53" i="9"/>
  <c r="G61" i="9"/>
  <c r="G38" i="8"/>
  <c r="G36" i="8" s="1"/>
  <c r="G11" i="8"/>
  <c r="G9" i="8" s="1"/>
  <c r="G93" i="7"/>
  <c r="F159" i="7"/>
  <c r="G71" i="7"/>
  <c r="G125" i="7"/>
  <c r="D123" i="7"/>
  <c r="G133" i="7"/>
  <c r="D137" i="7"/>
  <c r="G139" i="7"/>
  <c r="G137" i="7" s="1"/>
  <c r="B9" i="7"/>
  <c r="B159" i="7" s="1"/>
  <c r="G12" i="7"/>
  <c r="G10" i="7" s="1"/>
  <c r="G30" i="7"/>
  <c r="G28" i="7" s="1"/>
  <c r="G50" i="7"/>
  <c r="G48" i="7" s="1"/>
  <c r="F84" i="7"/>
  <c r="G87" i="7"/>
  <c r="G85" i="7" s="1"/>
  <c r="D103" i="7"/>
  <c r="D133" i="7"/>
  <c r="G135" i="7"/>
  <c r="D146" i="7"/>
  <c r="D150" i="7"/>
  <c r="C9" i="7"/>
  <c r="D18" i="7"/>
  <c r="D9" i="7" s="1"/>
  <c r="D38" i="7"/>
  <c r="D75" i="7"/>
  <c r="B84" i="7"/>
  <c r="G105" i="7"/>
  <c r="G103" i="7" s="1"/>
  <c r="G20" i="7"/>
  <c r="G18" i="7" s="1"/>
  <c r="G40" i="7"/>
  <c r="G38" i="7" s="1"/>
  <c r="G60" i="7"/>
  <c r="G58" i="7" s="1"/>
  <c r="D62" i="7"/>
  <c r="C84" i="7"/>
  <c r="D93" i="7"/>
  <c r="D113" i="7"/>
  <c r="G115" i="7"/>
  <c r="G113" i="7" s="1"/>
  <c r="G123" i="7"/>
  <c r="D41" i="6"/>
  <c r="D70" i="6" s="1"/>
  <c r="G41" i="6"/>
  <c r="G70" i="6" s="1"/>
  <c r="F41" i="6"/>
  <c r="G45" i="6"/>
  <c r="D33" i="5"/>
  <c r="C33" i="5"/>
  <c r="B8" i="3"/>
  <c r="D6" i="19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G9" i="10" l="1"/>
  <c r="G33" i="10" s="1"/>
  <c r="G43" i="9"/>
  <c r="G9" i="9"/>
  <c r="G84" i="7"/>
  <c r="G9" i="7"/>
  <c r="G159" i="7" s="1"/>
  <c r="C159" i="7"/>
  <c r="D84" i="7"/>
  <c r="D159" i="7" s="1"/>
  <c r="F70" i="6"/>
  <c r="A5" i="10"/>
  <c r="A5" i="9"/>
  <c r="A5" i="8"/>
  <c r="A5" i="7"/>
  <c r="A4" i="6"/>
  <c r="A4" i="5"/>
  <c r="G77" i="9" l="1"/>
  <c r="A2" i="10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<sst xmlns="http://schemas.openxmlformats.org/spreadsheetml/2006/main" count="865" uniqueCount="571">
  <si>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</si>
  <si>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</si>
  <si>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</si>
  <si>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</si>
  <si>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</si>
  <si>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</si>
  <si>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</si>
  <si>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</si>
  <si>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</si>
  <si>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</si>
  <si>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</si>
  <si>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</si>
  <si>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</si>
  <si>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</si>
  <si>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</si>
  <si>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</si>
  <si>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</si>
  <si>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</si>
  <si>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</si>
  <si>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</si>
  <si>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</si>
  <si>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</si>
  <si>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</si>
  <si>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</si>
  <si>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</si>
  <si>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</si>
  <si>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</si>
  <si>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</si>
  <si>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</si>
  <si>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</si>
  <si>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</si>
  <si>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</si>
  <si>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</si>
  <si>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</si>
  <si>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</si>
  <si>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</si>
  <si>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</si>
  <si>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</si>
  <si>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</si>
  <si>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</si>
  <si>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</si>
  <si>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</si>
  <si>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</si>
  <si>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</si>
  <si>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</si>
  <si>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</si>
  <si>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</si>
  <si>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</si>
  <si>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</si>
  <si>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</si>
  <si>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</si>
  <si>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</si>
  <si>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</si>
  <si>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</si>
  <si>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</si>
  <si>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</si>
  <si>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</si>
  <si>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</si>
  <si>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</si>
  <si>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</si>
  <si>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</si>
  <si>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</si>
  <si>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</si>
  <si>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</si>
  <si>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</si>
  <si>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</si>
  <si>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</si>
  <si>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</si>
  <si>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</si>
  <si>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</si>
  <si>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</si>
  <si>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</si>
  <si>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</si>
  <si>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</si>
  <si>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</si>
  <si>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</si>
  <si>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</si>
  <si>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</si>
  <si>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</si>
  <si>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</si>
  <si>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</si>
  <si>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</si>
  <si>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</si>
  <si>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</si>
  <si>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</si>
  <si>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</si>
  <si>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</si>
  <si>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</si>
  <si>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</si>
  <si>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</si>
  <si>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</si>
  <si>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</si>
  <si>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</si>
  <si>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</si>
  <si>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</si>
  <si>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</si>
  <si>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</si>
  <si>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</si>
  <si>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</si>
  <si>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</si>
  <si>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</si>
  <si>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</si>
  <si>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</si>
  <si>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</si>
  <si>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</si>
  <si>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</si>
  <si>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</si>
  <si>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</si>
  <si>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</si>
  <si>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</si>
  <si>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</si>
  <si>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</si>
  <si>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</si>
  <si>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</si>
  <si>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</si>
  <si>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</si>
  <si>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</si>
  <si>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</si>
  <si>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</si>
  <si>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</si>
  <si>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</si>
  <si>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</si>
  <si>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</si>
  <si>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</si>
  <si>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</si>
  <si>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</si>
  <si>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</si>
  <si>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</si>
  <si>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</si>
  <si>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</si>
  <si>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</si>
  <si>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</si>
  <si>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</si>
  <si>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</si>
  <si>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</si>
  <si>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</si>
  <si>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</si>
  <si>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</si>
  <si>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</si>
  <si>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</si>
  <si>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</si>
  <si>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</si>
  <si>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</si>
  <si>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</si>
  <si>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</si>
  <si>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</si>
  <si>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</si>
  <si>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</si>
  <si>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</si>
  <si>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</si>
  <si>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</si>
  <si>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</si>
  <si>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</si>
  <si>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</si>
  <si>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</si>
  <si>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</si>
  <si>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</si>
  <si>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</si>
  <si>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</si>
  <si>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</si>
  <si>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</si>
  <si>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</si>
  <si>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</si>
  <si>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</si>
  <si>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</si>
  <si>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</si>
  <si>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</si>
  <si>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</si>
  <si>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</si>
  <si>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</si>
  <si>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</si>
  <si>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</si>
  <si>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</si>
  <si>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</si>
  <si>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</si>
  <si>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</si>
  <si>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</si>
  <si>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</si>
  <si>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</si>
  <si>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</si>
  <si>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</si>
  <si>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</si>
  <si>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</si>
  <si>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</si>
  <si>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</si>
  <si>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</si>
  <si>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</si>
  <si>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</si>
  <si>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</si>
  <si>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</si>
  <si>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</si>
  <si>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</si>
  <si>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</si>
  <si>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</si>
  <si>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</si>
  <si>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</si>
  <si>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</si>
  <si>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</si>
  <si>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</si>
  <si>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</si>
  <si>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</si>
  <si>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</si>
  <si>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</si>
  <si>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</si>
  <si>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</si>
  <si>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</si>
  <si>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</si>
  <si>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</si>
  <si>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</si>
  <si>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</si>
  <si>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</si>
  <si>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</si>
  <si>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</si>
  <si>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</si>
  <si>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</si>
  <si>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</si>
  <si>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</si>
  <si>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</si>
  <si>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</si>
  <si>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</si>
  <si>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</si>
  <si>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</si>
  <si>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</si>
  <si>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</si>
  <si>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</si>
  <si>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</si>
  <si>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</si>
  <si>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</si>
  <si>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</si>
  <si>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</si>
  <si>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</si>
  <si>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</si>
  <si>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</si>
  <si>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</si>
  <si>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</si>
  <si>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</si>
  <si>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</si>
  <si>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</si>
  <si>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</si>
  <si>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</si>
  <si>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</si>
  <si>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</si>
  <si>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</si>
  <si>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</si>
  <si>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</si>
  <si>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</si>
  <si>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</si>
  <si>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</si>
  <si>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</si>
  <si>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</si>
  <si>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</si>
  <si>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</si>
  <si>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</si>
  <si>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</si>
  <si>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</si>
  <si>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</si>
  <si>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</si>
  <si>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</si>
  <si>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</si>
  <si>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</si>
  <si>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</si>
  <si>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</si>
  <si>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</si>
  <si>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</si>
  <si>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</si>
  <si>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</si>
  <si>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</si>
  <si>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</si>
  <si>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</si>
  <si>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</si>
  <si>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</si>
  <si>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</si>
  <si>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</si>
  <si>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</si>
  <si>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</si>
  <si>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</si>
  <si>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</si>
  <si>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</si>
  <si>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</si>
  <si>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</si>
  <si>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</si>
  <si>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</si>
  <si>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</si>
  <si>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</si>
  <si>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</si>
  <si>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</si>
  <si>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</si>
  <si>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</si>
  <si>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</si>
  <si>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</si>
  <si>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</si>
  <si>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</si>
  <si>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</si>
  <si>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</si>
  <si>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</si>
  <si>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</si>
  <si>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</si>
  <si>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</si>
  <si>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</si>
  <si>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</si>
  <si>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</si>
  <si>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</si>
  <si>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</si>
  <si>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</si>
  <si>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</si>
  <si>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</si>
  <si>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</si>
  <si>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</si>
  <si>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</si>
  <si>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</si>
  <si>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</si>
  <si>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</si>
  <si>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</si>
  <si>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</si>
  <si>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</si>
  <si>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</si>
  <si>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</si>
  <si>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</si>
  <si>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</si>
  <si>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</si>
  <si>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</si>
  <si>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</si>
  <si>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</si>
  <si>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</si>
  <si>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</si>
  <si>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</si>
  <si>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</si>
  <si>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</si>
  <si>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</si>
  <si>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</si>
  <si>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</si>
  <si>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</si>
  <si>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</si>
  <si>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</si>
  <si>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</si>
  <si>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</si>
  <si>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</si>
  <si>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</si>
  <si>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</si>
  <si>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</si>
  <si>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</si>
  <si>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</si>
  <si>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</si>
  <si>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</si>
  <si>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</si>
  <si>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</si>
  <si>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</si>
  <si>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</si>
  <si>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</si>
  <si>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</si>
  <si>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</si>
  <si>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</si>
  <si>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</si>
  <si>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</si>
  <si>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</si>
  <si>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</si>
  <si>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</si>
  <si>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</si>
  <si>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</si>
  <si>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</si>
  <si>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</si>
  <si>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</si>
  <si>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</si>
  <si>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</si>
  <si>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</si>
  <si>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</si>
  <si>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</si>
  <si>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</si>
  <si>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</si>
  <si>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</si>
  <si>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</si>
  <si>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</si>
  <si>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</si>
  <si>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</si>
  <si>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</si>
  <si>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</si>
  <si>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</si>
  <si>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</si>
  <si>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</si>
  <si>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</si>
  <si>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</si>
  <si>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</si>
  <si>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</si>
  <si>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</si>
  <si>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</si>
  <si>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</si>
  <si>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</si>
  <si>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</si>
  <si>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</si>
  <si>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</si>
  <si>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</si>
  <si>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</si>
  <si>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</si>
  <si>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</si>
  <si>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</si>
  <si>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</si>
  <si>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</si>
  <si>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</si>
  <si>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</si>
  <si>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</si>
  <si>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</si>
  <si>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</si>
  <si>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</si>
  <si>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</si>
  <si>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</si>
  <si>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</si>
  <si>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</si>
  <si>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</si>
  <si>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</si>
  <si>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</si>
  <si>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</si>
  <si>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</si>
  <si>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</si>
  <si>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</si>
  <si>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</si>
  <si>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</si>
  <si>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</si>
  <si>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</si>
  <si>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</si>
  <si>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</si>
  <si>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</si>
  <si>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</si>
  <si>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</si>
  <si>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</si>
  <si>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</si>
  <si>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</si>
  <si>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</si>
  <si>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</si>
  <si>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</si>
  <si>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</si>
  <si>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</si>
  <si>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</si>
  <si>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</si>
  <si>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</si>
  <si>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</si>
  <si>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</si>
  <si>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</si>
  <si>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</si>
  <si>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</si>
  <si>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</si>
  <si>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</si>
  <si>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</si>
  <si>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</si>
  <si>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</si>
  <si>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</si>
  <si>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</si>
  <si>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</si>
  <si>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</si>
  <si>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</si>
  <si>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</si>
  <si>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</si>
  <si>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</si>
  <si>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</si>
  <si>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</si>
  <si>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</si>
  <si>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</si>
  <si>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</si>
  <si>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</si>
  <si>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</si>
  <si>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</si>
  <si>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</si>
  <si>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</si>
  <si>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</si>
  <si>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</si>
  <si>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</si>
  <si>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</si>
  <si>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</si>
  <si>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</si>
  <si>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</si>
  <si>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</si>
  <si>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</si>
  <si>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</si>
  <si>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</si>
  <si>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</si>
  <si>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</si>
  <si>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</si>
  <si>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</si>
  <si>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</si>
  <si>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</si>
  <si>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</si>
  <si>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</si>
  <si>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</si>
  <si>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rPr>
        <b/>
        <sz val="11"/>
        <color rgb="FF000000"/>
        <rFont val="Calibri"/>
      </rPr>
      <t xml:space="preserve">2020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</si>
  <si>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2021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</si>
  <si>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2022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</si>
  <si>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2023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</si>
  <si>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2024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</si>
  <si>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2025 </t>
    </r>
    <r>
      <rPr>
        <b/>
        <vertAlign val="superscript"/>
        <sz val="8.25"/>
        <color rgb="FF000000"/>
        <rFont val="Calibri"/>
      </rPr>
      <t>2</t>
    </r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</si>
  <si>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</si>
  <si>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</si>
  <si>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</si>
  <si>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</si>
  <si>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</si>
  <si>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</si>
  <si>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</si>
  <si>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</si>
  <si>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</si>
  <si>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</si>
  <si>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</si>
  <si>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</si>
  <si>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</si>
  <si>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</si>
  <si>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</si>
  <si>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</si>
  <si>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</si>
  <si>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</si>
  <si>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</si>
  <si>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</si>
  <si>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</si>
  <si>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</si>
  <si>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</si>
  <si>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</si>
  <si>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</si>
  <si>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</si>
  <si>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</si>
  <si>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</si>
  <si>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</si>
  <si>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</si>
  <si>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</si>
  <si>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</si>
  <si>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</si>
  <si>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</si>
  <si>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</si>
  <si>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</si>
  <si>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</si>
  <si>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</si>
  <si>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</si>
  <si>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</si>
  <si>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</si>
  <si>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</si>
  <si>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</si>
  <si>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</si>
  <si>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</si>
  <si>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</si>
  <si>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</si>
  <si>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</si>
  <si>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</si>
  <si>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</si>
  <si>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</si>
  <si>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</si>
  <si>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</si>
  <si>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</si>
  <si>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</si>
  <si>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 xml:space="preserve"> MUNICIPIO DE SANTA CATARINA, GTO</t>
  </si>
  <si>
    <t>Al 31 de diciembre de 2025 y al 31 de marzo de 2026</t>
  </si>
  <si>
    <t>Del 01 de enero al 31 de marzo de 2026</t>
  </si>
  <si>
    <t>31111M340010000 DESPACHO DEL PRESIDENTE MUNICIPAL</t>
  </si>
  <si>
    <t>31111M340020000 SINDICATURA</t>
  </si>
  <si>
    <t>31111M340030000 DESPACHO DE REGIDORES</t>
  </si>
  <si>
    <t>31111M340040000 SECRETARIA DE H. AYUNTAMIENTO</t>
  </si>
  <si>
    <t>31111M340050000 DIRECCION DE PLANEACION</t>
  </si>
  <si>
    <t>31111M340060000 COORDINACION DE UMAIP</t>
  </si>
  <si>
    <t>31111M340070000 COORDINACION DE COMUNICACION SOCIAL</t>
  </si>
  <si>
    <t>31111M340080000 TESORERIA MUNICIPAL</t>
  </si>
  <si>
    <t>31111M340090000 CONTRALORIA MUNICIPAL</t>
  </si>
  <si>
    <t>31111M340100000 OFICIALIA MAYOR</t>
  </si>
  <si>
    <t>31111M340110000 COORDINACION DE JUVENTUD</t>
  </si>
  <si>
    <t>31111M340120000 DIRECCION DE OBRAS PUBLICAS MUNICIPALES</t>
  </si>
  <si>
    <t>31111M340130000 DIRECCION DE CATASTRO</t>
  </si>
  <si>
    <t>31111M340140000 COORD DE SERVICIOS PUBLICOS MUNICIPALES</t>
  </si>
  <si>
    <t>31111M340150000 DIRECCION DE CASA DE CULTURA</t>
  </si>
  <si>
    <t>31111M340160000 DIRECCION DE DEPORTES</t>
  </si>
  <si>
    <t>31111M340170000 COORDINACION DE EDUCACION</t>
  </si>
  <si>
    <t>31111M340180000 DIRECCION DE DESARROLLO URBANO</t>
  </si>
  <si>
    <t>31111M340190000 DIRECCION DE DESARROLLO SOCIAL</t>
  </si>
  <si>
    <t>31111M340200000 DIRECCION DE DESARROLLO RURAL</t>
  </si>
  <si>
    <t>31111M340210000 DIRECCION DE DESARROLLO ECONOMICO</t>
  </si>
  <si>
    <t>31111M340220000 DIRECCION DE MIGRANTES</t>
  </si>
  <si>
    <t>31111M340230000 DIR. DE SEGURIDAD PUBLICA Y VIALIDAD</t>
  </si>
  <si>
    <t>31111M340240000 COORDINACION DE PROTECCION CIVIL</t>
  </si>
  <si>
    <t>31111M340250000 COORDINACION DE ECOLOGIA Y MEDIO AMBIENT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</si>
</sst>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4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/>
    <cellStyle name="Normal 2 2" xfId="1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82"/>
  <sheetViews>
    <sheetView showGridLines="0" zoomScale="75" zoomScaleNormal="75" workbookViewId="0">
      <selection activeCell="C6" sqref="C6"/>
    </sheetView>
  </sheetViews>
  <sheetFormatPr baseColWidth="10" defaultColWidth="11" defaultRowHeight="15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x14ac:dyDescent="0.25">
      <c r="A1" s="129" t="s">
        <v>0</v>
      </c>
      <c r="B1" s="130"/>
      <c r="C1" s="130"/>
      <c r="D1" s="130"/>
      <c r="E1" s="130"/>
      <c r="F1" s="131"/>
    </row>
    <row r="2" spans="1:6" ht="15" customHeight="1" x14ac:dyDescent="0.25">
      <c r="A2" s="132" t="s">
        <v>543</v>
      </c>
      <c r="B2" s="133"/>
      <c r="C2" s="133"/>
      <c r="D2" s="133"/>
      <c r="E2" s="133"/>
      <c r="F2" s="134"/>
    </row>
    <row r="3" spans="1:6" ht="15" customHeight="1" x14ac:dyDescent="0.25">
      <c r="A3" s="135" t="s">
        <v>1</v>
      </c>
      <c r="B3" s="136"/>
      <c r="C3" s="136"/>
      <c r="D3" s="136"/>
      <c r="E3" s="136"/>
      <c r="F3" s="137"/>
    </row>
    <row r="4" spans="1:6" ht="12.95" customHeight="1" x14ac:dyDescent="0.25">
      <c r="A4" s="135" t="s">
        <v>544</v>
      </c>
      <c r="B4" s="136"/>
      <c r="C4" s="136"/>
      <c r="D4" s="136"/>
      <c r="E4" s="136"/>
      <c r="F4" s="137"/>
    </row>
    <row r="5" spans="1:6" ht="12.95" customHeight="1" x14ac:dyDescent="0.25">
      <c r="A5" s="138" t="s">
        <v>2</v>
      </c>
      <c r="B5" s="139"/>
      <c r="C5" s="139"/>
      <c r="D5" s="139"/>
      <c r="E5" s="139"/>
      <c r="F5" s="140"/>
    </row>
    <row r="6" spans="1:6" ht="41.45" customHeight="1" x14ac:dyDescent="0.25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2.95" customHeight="1" x14ac:dyDescent="0.25">
      <c r="A7" s="37" t="s">
        <v>6</v>
      </c>
      <c r="B7" s="38"/>
      <c r="C7" s="38"/>
      <c r="D7" s="37" t="s">
        <v>7</v>
      </c>
      <c r="E7" s="38"/>
      <c r="F7" s="38"/>
    </row>
    <row r="8" spans="1:6" x14ac:dyDescent="0.25">
      <c r="A8" s="2" t="s">
        <v>8</v>
      </c>
      <c r="B8" s="39"/>
      <c r="C8" s="39"/>
      <c r="D8" s="2" t="s">
        <v>9</v>
      </c>
      <c r="E8" s="39"/>
      <c r="F8" s="39"/>
    </row>
    <row r="9" spans="1:6" x14ac:dyDescent="0.25">
      <c r="A9" s="40" t="s">
        <v>10</v>
      </c>
      <c r="B9" s="41">
        <f>SUM(B10:B16)</f>
        <v>15704939</v>
      </c>
      <c r="C9" s="41">
        <f>SUM(C10:C16)</f>
        <v>16093459</v>
      </c>
      <c r="D9" s="40" t="s">
        <v>11</v>
      </c>
      <c r="E9" s="41">
        <f>SUM(E10:E18)</f>
        <v>6260170.2400000002</v>
      </c>
      <c r="F9" s="41">
        <f>SUM(F10:F18)</f>
        <v>6891042.4700000007</v>
      </c>
    </row>
    <row r="10" spans="1:6" x14ac:dyDescent="0.25">
      <c r="A10" s="42" t="s">
        <v>12</v>
      </c>
      <c r="B10" s="41">
        <v>0</v>
      </c>
      <c r="C10" s="41">
        <v>0</v>
      </c>
      <c r="D10" s="42" t="s">
        <v>13</v>
      </c>
      <c r="E10" s="41">
        <v>78090.28</v>
      </c>
      <c r="F10" s="41">
        <v>78090.28</v>
      </c>
    </row>
    <row r="11" spans="1:6" x14ac:dyDescent="0.25">
      <c r="A11" s="42" t="s">
        <v>14</v>
      </c>
      <c r="B11" s="41">
        <v>15948460.859999999</v>
      </c>
      <c r="C11" s="41">
        <v>16336980.859999999</v>
      </c>
      <c r="D11" s="42" t="s">
        <v>15</v>
      </c>
      <c r="E11" s="41">
        <v>712356.32</v>
      </c>
      <c r="F11" s="41">
        <v>1315164.32</v>
      </c>
    </row>
    <row r="12" spans="1:6" x14ac:dyDescent="0.25">
      <c r="A12" s="42" t="s">
        <v>16</v>
      </c>
      <c r="B12" s="41">
        <v>0</v>
      </c>
      <c r="C12" s="41">
        <v>0</v>
      </c>
      <c r="D12" s="42" t="s">
        <v>17</v>
      </c>
      <c r="E12" s="41">
        <v>-1177545.8600000001</v>
      </c>
      <c r="F12" s="41">
        <v>-1177545.8600000001</v>
      </c>
    </row>
    <row r="13" spans="1:6" x14ac:dyDescent="0.25">
      <c r="A13" s="42" t="s">
        <v>18</v>
      </c>
      <c r="B13" s="41">
        <v>-243521.86</v>
      </c>
      <c r="C13" s="41">
        <v>-243521.86</v>
      </c>
      <c r="D13" s="42" t="s">
        <v>19</v>
      </c>
      <c r="E13" s="41">
        <v>0</v>
      </c>
      <c r="F13" s="41">
        <v>0</v>
      </c>
    </row>
    <row r="14" spans="1:6" x14ac:dyDescent="0.25">
      <c r="A14" s="42" t="s">
        <v>20</v>
      </c>
      <c r="B14" s="41">
        <v>0</v>
      </c>
      <c r="C14" s="41">
        <v>0</v>
      </c>
      <c r="D14" s="42" t="s">
        <v>21</v>
      </c>
      <c r="E14" s="41">
        <v>297638.46000000002</v>
      </c>
      <c r="F14" s="41">
        <v>297638.46000000002</v>
      </c>
    </row>
    <row r="15" spans="1:6" x14ac:dyDescent="0.25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25">
      <c r="A16" s="42" t="s">
        <v>24</v>
      </c>
      <c r="B16" s="41">
        <v>0</v>
      </c>
      <c r="C16" s="41">
        <v>0</v>
      </c>
      <c r="D16" s="42" t="s">
        <v>25</v>
      </c>
      <c r="E16" s="41">
        <v>1096086.43</v>
      </c>
      <c r="F16" s="41">
        <v>945443.7</v>
      </c>
    </row>
    <row r="17" spans="1:6" x14ac:dyDescent="0.25">
      <c r="A17" s="40" t="s">
        <v>26</v>
      </c>
      <c r="B17" s="41">
        <f>SUM(B18:B24)</f>
        <v>5921485.6699999999</v>
      </c>
      <c r="C17" s="41">
        <f>SUM(C18:C24)</f>
        <v>5174125.67</v>
      </c>
      <c r="D17" s="42" t="s">
        <v>27</v>
      </c>
      <c r="E17" s="41">
        <v>0</v>
      </c>
      <c r="F17" s="41">
        <v>0</v>
      </c>
    </row>
    <row r="18" spans="1:6" x14ac:dyDescent="0.25">
      <c r="A18" s="42" t="s">
        <v>28</v>
      </c>
      <c r="B18" s="41">
        <v>0</v>
      </c>
      <c r="C18" s="41">
        <v>0</v>
      </c>
      <c r="D18" s="42" t="s">
        <v>29</v>
      </c>
      <c r="E18" s="41">
        <v>5253544.6100000003</v>
      </c>
      <c r="F18" s="41">
        <v>5432251.5700000003</v>
      </c>
    </row>
    <row r="19" spans="1:6" x14ac:dyDescent="0.25">
      <c r="A19" s="42" t="s">
        <v>30</v>
      </c>
      <c r="B19" s="41">
        <v>1648698.39</v>
      </c>
      <c r="C19" s="41">
        <v>1648698.39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25">
      <c r="A20" s="42" t="s">
        <v>32</v>
      </c>
      <c r="B20" s="41">
        <v>1136848.95</v>
      </c>
      <c r="C20" s="41">
        <v>389488.95</v>
      </c>
      <c r="D20" s="42" t="s">
        <v>33</v>
      </c>
      <c r="E20" s="41">
        <v>0</v>
      </c>
      <c r="F20" s="41">
        <v>0</v>
      </c>
    </row>
    <row r="21" spans="1:6" x14ac:dyDescent="0.25">
      <c r="A21" s="42" t="s">
        <v>34</v>
      </c>
      <c r="B21" s="41">
        <v>1949372.86</v>
      </c>
      <c r="C21" s="41">
        <v>1949372.86</v>
      </c>
      <c r="D21" s="42" t="s">
        <v>35</v>
      </c>
      <c r="E21" s="41">
        <v>0</v>
      </c>
      <c r="F21" s="41">
        <v>0</v>
      </c>
    </row>
    <row r="22" spans="1:6" x14ac:dyDescent="0.25">
      <c r="A22" s="42" t="s">
        <v>36</v>
      </c>
      <c r="B22" s="41">
        <v>0</v>
      </c>
      <c r="C22" s="41">
        <v>0</v>
      </c>
      <c r="D22" s="42" t="s">
        <v>37</v>
      </c>
      <c r="E22" s="41">
        <v>0</v>
      </c>
      <c r="F22" s="41">
        <v>0</v>
      </c>
    </row>
    <row r="23" spans="1:6" x14ac:dyDescent="0.25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-1313.7</v>
      </c>
      <c r="F23" s="41">
        <f>F24+F25</f>
        <v>-1313.7</v>
      </c>
    </row>
    <row r="24" spans="1:6" x14ac:dyDescent="0.25">
      <c r="A24" s="42" t="s">
        <v>40</v>
      </c>
      <c r="B24" s="41">
        <v>1186565.47</v>
      </c>
      <c r="C24" s="41">
        <v>1186565.47</v>
      </c>
      <c r="D24" s="42" t="s">
        <v>41</v>
      </c>
      <c r="E24" s="41">
        <v>-1313.7</v>
      </c>
      <c r="F24" s="41">
        <v>-1313.7</v>
      </c>
    </row>
    <row r="25" spans="1:6" x14ac:dyDescent="0.25">
      <c r="A25" s="40" t="s">
        <v>42</v>
      </c>
      <c r="B25" s="41">
        <f>SUM(B26:B30)</f>
        <v>946987.97</v>
      </c>
      <c r="C25" s="41">
        <f>SUM(C26:C30)</f>
        <v>4822903.1099999994</v>
      </c>
      <c r="D25" s="42" t="s">
        <v>43</v>
      </c>
      <c r="E25" s="41">
        <v>0</v>
      </c>
      <c r="F25" s="41">
        <v>0</v>
      </c>
    </row>
    <row r="26" spans="1:6" x14ac:dyDescent="0.25">
      <c r="A26" s="42" t="s">
        <v>44</v>
      </c>
      <c r="B26" s="41">
        <v>143625.69</v>
      </c>
      <c r="C26" s="41">
        <v>143625.69</v>
      </c>
      <c r="D26" s="40" t="s">
        <v>45</v>
      </c>
      <c r="E26" s="41">
        <v>0</v>
      </c>
      <c r="F26" s="41">
        <v>0</v>
      </c>
    </row>
    <row r="27" spans="1:6" x14ac:dyDescent="0.25">
      <c r="A27" s="42" t="s">
        <v>46</v>
      </c>
      <c r="B27" s="41">
        <v>594920</v>
      </c>
      <c r="C27" s="41">
        <v>594920</v>
      </c>
      <c r="D27" s="40" t="s">
        <v>47</v>
      </c>
      <c r="E27" s="41">
        <f>SUM(E28:E30)</f>
        <v>-2000000</v>
      </c>
      <c r="F27" s="41">
        <f>SUM(F28:F30)</f>
        <v>-2000000</v>
      </c>
    </row>
    <row r="28" spans="1:6" x14ac:dyDescent="0.25">
      <c r="A28" s="42" t="s">
        <v>48</v>
      </c>
      <c r="B28" s="41">
        <v>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25">
      <c r="A29" s="42" t="s">
        <v>50</v>
      </c>
      <c r="B29" s="41">
        <v>208442.28</v>
      </c>
      <c r="C29" s="41">
        <v>4084357.42</v>
      </c>
      <c r="D29" s="42" t="s">
        <v>51</v>
      </c>
      <c r="E29" s="41">
        <v>0</v>
      </c>
      <c r="F29" s="41">
        <v>0</v>
      </c>
    </row>
    <row r="30" spans="1:6" x14ac:dyDescent="0.25">
      <c r="A30" s="42" t="s">
        <v>52</v>
      </c>
      <c r="B30" s="41">
        <v>0</v>
      </c>
      <c r="C30" s="41">
        <v>0</v>
      </c>
      <c r="D30" s="42" t="s">
        <v>53</v>
      </c>
      <c r="E30" s="41">
        <v>-2000000</v>
      </c>
      <c r="F30" s="41">
        <v>-2000000</v>
      </c>
    </row>
    <row r="31" spans="1:6" x14ac:dyDescent="0.25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25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45" customHeight="1" x14ac:dyDescent="0.25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45" customHeight="1" x14ac:dyDescent="0.25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45" customHeight="1" x14ac:dyDescent="0.25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45" customHeight="1" x14ac:dyDescent="0.25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45" customHeight="1" x14ac:dyDescent="0.25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25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0</v>
      </c>
      <c r="F38" s="41">
        <f>SUM(F39:F41)</f>
        <v>0</v>
      </c>
    </row>
    <row r="39" spans="1:6" x14ac:dyDescent="0.25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25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25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0</v>
      </c>
      <c r="F41" s="41">
        <v>0</v>
      </c>
    </row>
    <row r="42" spans="1:6" x14ac:dyDescent="0.25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25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25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25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25">
      <c r="A46" s="39"/>
      <c r="B46" s="43"/>
      <c r="C46" s="43"/>
      <c r="D46" s="39"/>
      <c r="E46" s="43"/>
      <c r="F46" s="43"/>
    </row>
    <row r="47" spans="1:6" x14ac:dyDescent="0.25">
      <c r="A47" s="3" t="s">
        <v>84</v>
      </c>
      <c r="B47" s="4">
        <f>B9+B17+B25+B31+B37+B38+B41</f>
        <v>22573412.640000001</v>
      </c>
      <c r="C47" s="4">
        <f>C9+C17+C25+C31+C37+C38+C41</f>
        <v>26090487.780000001</v>
      </c>
      <c r="D47" s="2" t="s">
        <v>85</v>
      </c>
      <c r="E47" s="4">
        <f>E9+E19+E23+E26+E27+E31+E38+E42</f>
        <v>4258856.54</v>
      </c>
      <c r="F47" s="4">
        <f>F9+F19+F23+F26+F27+F31+F38+F42</f>
        <v>4889728.7700000005</v>
      </c>
    </row>
    <row r="48" spans="1:6" x14ac:dyDescent="0.25">
      <c r="A48" s="39"/>
      <c r="B48" s="43"/>
      <c r="C48" s="43"/>
      <c r="D48" s="39"/>
      <c r="E48" s="43"/>
      <c r="F48" s="43"/>
    </row>
    <row r="49" spans="1:6" x14ac:dyDescent="0.25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25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25">
      <c r="A51" s="40" t="s">
        <v>90</v>
      </c>
      <c r="B51" s="41">
        <v>266393.95</v>
      </c>
      <c r="C51" s="41">
        <v>266393.95</v>
      </c>
      <c r="D51" s="40" t="s">
        <v>91</v>
      </c>
      <c r="E51" s="41">
        <v>0</v>
      </c>
      <c r="F51" s="41">
        <v>0</v>
      </c>
    </row>
    <row r="52" spans="1:6" x14ac:dyDescent="0.25">
      <c r="A52" s="40" t="s">
        <v>92</v>
      </c>
      <c r="B52" s="41">
        <v>354894197.16000003</v>
      </c>
      <c r="C52" s="41">
        <v>340994955.75</v>
      </c>
      <c r="D52" s="40" t="s">
        <v>93</v>
      </c>
      <c r="E52" s="41">
        <v>0</v>
      </c>
      <c r="F52" s="41">
        <v>0</v>
      </c>
    </row>
    <row r="53" spans="1:6" x14ac:dyDescent="0.25">
      <c r="A53" s="40" t="s">
        <v>94</v>
      </c>
      <c r="B53" s="41">
        <v>34172881.93</v>
      </c>
      <c r="C53" s="41">
        <v>34110043.93</v>
      </c>
      <c r="D53" s="40" t="s">
        <v>95</v>
      </c>
      <c r="E53" s="41">
        <v>0</v>
      </c>
      <c r="F53" s="41">
        <v>0</v>
      </c>
    </row>
    <row r="54" spans="1:6" x14ac:dyDescent="0.25">
      <c r="A54" s="40" t="s">
        <v>96</v>
      </c>
      <c r="B54" s="41">
        <v>558751.5</v>
      </c>
      <c r="C54" s="41">
        <v>453163.5</v>
      </c>
      <c r="D54" s="40" t="s">
        <v>97</v>
      </c>
      <c r="E54" s="41">
        <v>0</v>
      </c>
      <c r="F54" s="41">
        <v>0</v>
      </c>
    </row>
    <row r="55" spans="1:6" x14ac:dyDescent="0.25">
      <c r="A55" s="40" t="s">
        <v>98</v>
      </c>
      <c r="B55" s="41">
        <v>-27555733.579999998</v>
      </c>
      <c r="C55" s="41">
        <v>-26901472.399999999</v>
      </c>
      <c r="D55" s="44" t="s">
        <v>99</v>
      </c>
      <c r="E55" s="41">
        <v>5185864.99</v>
      </c>
      <c r="F55" s="41">
        <v>5185864.99</v>
      </c>
    </row>
    <row r="56" spans="1:6" x14ac:dyDescent="0.25">
      <c r="A56" s="40" t="s">
        <v>100</v>
      </c>
      <c r="B56" s="41">
        <v>1064994.25</v>
      </c>
      <c r="C56" s="41">
        <v>1064994.25</v>
      </c>
      <c r="D56" s="39"/>
      <c r="E56" s="43"/>
      <c r="F56" s="43"/>
    </row>
    <row r="57" spans="1:6" x14ac:dyDescent="0.25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5185864.99</v>
      </c>
      <c r="F57" s="4">
        <f>SUM(F50:F55)</f>
        <v>5185864.99</v>
      </c>
    </row>
    <row r="58" spans="1:6" x14ac:dyDescent="0.25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25">
      <c r="A59" s="39"/>
      <c r="B59" s="43"/>
      <c r="C59" s="43"/>
      <c r="D59" s="2" t="s">
        <v>104</v>
      </c>
      <c r="E59" s="4">
        <f>E47+E57</f>
        <v>9444721.5300000012</v>
      </c>
      <c r="F59" s="4">
        <f>F47+F57</f>
        <v>10075593.760000002</v>
      </c>
    </row>
    <row r="60" spans="1:6" x14ac:dyDescent="0.25">
      <c r="A60" s="3" t="s">
        <v>105</v>
      </c>
      <c r="B60" s="4">
        <f>SUM(B50:B58)</f>
        <v>363401485.21000004</v>
      </c>
      <c r="C60" s="4">
        <f>SUM(C50:C58)</f>
        <v>349988078.98000002</v>
      </c>
      <c r="D60" s="39"/>
      <c r="E60" s="43"/>
      <c r="F60" s="43"/>
    </row>
    <row r="61" spans="1:6" x14ac:dyDescent="0.25">
      <c r="A61" s="39"/>
      <c r="B61" s="43"/>
      <c r="C61" s="43"/>
      <c r="D61" s="45" t="s">
        <v>106</v>
      </c>
      <c r="E61" s="43"/>
      <c r="F61" s="43"/>
    </row>
    <row r="62" spans="1:6" x14ac:dyDescent="0.25">
      <c r="A62" s="3" t="s">
        <v>107</v>
      </c>
      <c r="B62" s="4">
        <f>SUM(B47+B60)</f>
        <v>385974897.85000002</v>
      </c>
      <c r="C62" s="4">
        <f>SUM(C47+C60)</f>
        <v>376078566.75999999</v>
      </c>
      <c r="D62" s="39"/>
      <c r="E62" s="43"/>
      <c r="F62" s="43"/>
    </row>
    <row r="63" spans="1:6" x14ac:dyDescent="0.25">
      <c r="A63" s="39"/>
      <c r="B63" s="39"/>
      <c r="C63" s="39"/>
      <c r="D63" s="46" t="s">
        <v>108</v>
      </c>
      <c r="E63" s="41">
        <f>SUM(E64:E66)</f>
        <v>3137387.2399999998</v>
      </c>
      <c r="F63" s="41">
        <f>SUM(F64:F66)</f>
        <v>3137387.2399999998</v>
      </c>
    </row>
    <row r="64" spans="1:6" x14ac:dyDescent="0.25">
      <c r="A64" s="39"/>
      <c r="B64" s="39"/>
      <c r="C64" s="39"/>
      <c r="D64" s="40" t="s">
        <v>109</v>
      </c>
      <c r="E64" s="41">
        <v>-78680.91</v>
      </c>
      <c r="F64" s="41">
        <v>-78680.91</v>
      </c>
    </row>
    <row r="65" spans="1:6" x14ac:dyDescent="0.25">
      <c r="A65" s="39"/>
      <c r="B65" s="39"/>
      <c r="C65" s="39"/>
      <c r="D65" s="44" t="s">
        <v>110</v>
      </c>
      <c r="E65" s="41">
        <v>3216068.15</v>
      </c>
      <c r="F65" s="41">
        <v>3216068.15</v>
      </c>
    </row>
    <row r="66" spans="1:6" x14ac:dyDescent="0.25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25">
      <c r="A67" s="39"/>
      <c r="B67" s="39"/>
      <c r="C67" s="39"/>
      <c r="D67" s="39"/>
      <c r="E67" s="43"/>
      <c r="F67" s="43"/>
    </row>
    <row r="68" spans="1:6" x14ac:dyDescent="0.25">
      <c r="A68" s="39"/>
      <c r="B68" s="39"/>
      <c r="C68" s="39"/>
      <c r="D68" s="46" t="s">
        <v>112</v>
      </c>
      <c r="E68" s="41">
        <f>SUM(E69:E73)</f>
        <v>373392789.07999998</v>
      </c>
      <c r="F68" s="41">
        <f>SUM(F69:F73)</f>
        <v>362865585.75999999</v>
      </c>
    </row>
    <row r="69" spans="1:6" x14ac:dyDescent="0.25">
      <c r="A69" s="47"/>
      <c r="B69" s="39"/>
      <c r="C69" s="39"/>
      <c r="D69" s="40" t="s">
        <v>113</v>
      </c>
      <c r="E69" s="41">
        <v>10613507.24</v>
      </c>
      <c r="F69" s="41">
        <v>29570313.010000002</v>
      </c>
    </row>
    <row r="70" spans="1:6" x14ac:dyDescent="0.25">
      <c r="A70" s="47"/>
      <c r="B70" s="39"/>
      <c r="C70" s="39"/>
      <c r="D70" s="40" t="s">
        <v>114</v>
      </c>
      <c r="E70" s="41">
        <v>362779281.83999997</v>
      </c>
      <c r="F70" s="41">
        <v>333295272.75</v>
      </c>
    </row>
    <row r="71" spans="1:6" x14ac:dyDescent="0.25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25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25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25">
      <c r="A74" s="47"/>
      <c r="B74" s="39"/>
      <c r="C74" s="39"/>
      <c r="D74" s="39"/>
      <c r="E74" s="43"/>
      <c r="F74" s="43"/>
    </row>
    <row r="75" spans="1:6" x14ac:dyDescent="0.25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25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25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25">
      <c r="A78" s="47"/>
      <c r="B78" s="39"/>
      <c r="C78" s="39"/>
      <c r="D78" s="39"/>
      <c r="E78" s="43"/>
      <c r="F78" s="43"/>
    </row>
    <row r="79" spans="1:6" x14ac:dyDescent="0.25">
      <c r="A79" s="47"/>
      <c r="B79" s="39"/>
      <c r="C79" s="39"/>
      <c r="D79" s="2" t="s">
        <v>121</v>
      </c>
      <c r="E79" s="4">
        <f>E63+E68+E75</f>
        <v>376530176.31999999</v>
      </c>
      <c r="F79" s="4">
        <f>F63+F68+F75</f>
        <v>366002973</v>
      </c>
    </row>
    <row r="80" spans="1:6" x14ac:dyDescent="0.25">
      <c r="A80" s="47"/>
      <c r="B80" s="39"/>
      <c r="C80" s="39"/>
      <c r="D80" s="39"/>
      <c r="E80" s="43"/>
      <c r="F80" s="43"/>
    </row>
    <row r="81" spans="1:6" x14ac:dyDescent="0.25">
      <c r="A81" s="47"/>
      <c r="B81" s="39"/>
      <c r="C81" s="39"/>
      <c r="D81" s="2" t="s">
        <v>122</v>
      </c>
      <c r="E81" s="4">
        <f>E59+E79</f>
        <v>385974897.85000002</v>
      </c>
      <c r="F81" s="4">
        <f>F59+F79</f>
        <v>376078566.75999999</v>
      </c>
    </row>
    <row r="82" spans="1:6" x14ac:dyDescent="0.25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/>
    <dataValidation allowBlank="1" showInputMessage="1" showErrorMessage="1" prompt="20XN (d)" sqref="B6 E6"/>
    <dataValidation type="decimal" allowBlank="1" showInputMessage="1" showErrorMessage="1" sqref="E47:F47 E50:F81 E9:F45 B9:C62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2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45"/>
  <sheetViews>
    <sheetView showGridLines="0" zoomScale="75" zoomScaleNormal="75" workbookViewId="0">
      <selection activeCell="B6" sqref="B6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x14ac:dyDescent="0.25">
      <c r="A1" s="129" t="s">
        <v>123</v>
      </c>
      <c r="B1" s="130"/>
      <c r="C1" s="130"/>
      <c r="D1" s="130"/>
      <c r="E1" s="130"/>
      <c r="F1" s="130"/>
      <c r="G1" s="130"/>
      <c r="H1" s="131"/>
    </row>
    <row r="2" spans="1:8" x14ac:dyDescent="0.25">
      <c r="A2" s="132" t="str">
        <f>'Formato 1'!A2</f>
        <v xml:space="preserve"> MUNICIPIO DE SANTA CATARINA, GTO</v>
      </c>
      <c r="B2" s="133"/>
      <c r="C2" s="133"/>
      <c r="D2" s="133"/>
      <c r="E2" s="133"/>
      <c r="F2" s="133"/>
      <c r="G2" s="133"/>
      <c r="H2" s="134"/>
    </row>
    <row r="3" spans="1:8" ht="15" customHeight="1" x14ac:dyDescent="0.25">
      <c r="A3" s="135" t="s">
        <v>124</v>
      </c>
      <c r="B3" s="136"/>
      <c r="C3" s="136"/>
      <c r="D3" s="136"/>
      <c r="E3" s="136"/>
      <c r="F3" s="136"/>
      <c r="G3" s="136"/>
      <c r="H3" s="137"/>
    </row>
    <row r="4" spans="1:8" ht="15" customHeight="1" x14ac:dyDescent="0.25">
      <c r="A4" s="135" t="s">
        <v>545</v>
      </c>
      <c r="B4" s="136"/>
      <c r="C4" s="136"/>
      <c r="D4" s="136"/>
      <c r="E4" s="136"/>
      <c r="F4" s="136"/>
      <c r="G4" s="136"/>
      <c r="H4" s="137"/>
    </row>
    <row r="5" spans="1:8" x14ac:dyDescent="0.25">
      <c r="A5" s="138" t="s">
        <v>2</v>
      </c>
      <c r="B5" s="139"/>
      <c r="C5" s="139"/>
      <c r="D5" s="139"/>
      <c r="E5" s="139"/>
      <c r="F5" s="139"/>
      <c r="G5" s="139"/>
      <c r="H5" s="140"/>
    </row>
    <row r="6" spans="1:8" ht="41.45" customHeight="1" x14ac:dyDescent="0.25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25">
      <c r="A7" s="85"/>
      <c r="B7" s="86"/>
      <c r="C7" s="86"/>
      <c r="D7" s="86"/>
      <c r="E7" s="86"/>
      <c r="F7" s="86"/>
      <c r="G7" s="86"/>
      <c r="H7" s="86"/>
    </row>
    <row r="8" spans="1:8" x14ac:dyDescent="0.25">
      <c r="A8" s="8" t="s">
        <v>132</v>
      </c>
      <c r="B8" s="4">
        <f>B9+B13</f>
        <v>1313.7</v>
      </c>
      <c r="C8" s="4">
        <f>C9+C13</f>
        <v>0</v>
      </c>
      <c r="D8" s="4">
        <f t="shared" ref="D8:H8" si="0">D9+D13</f>
        <v>0</v>
      </c>
      <c r="E8" s="4">
        <f t="shared" si="0"/>
        <v>0</v>
      </c>
      <c r="F8" s="4">
        <f>F9+F13</f>
        <v>1313.7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87" t="s">
        <v>133</v>
      </c>
      <c r="B9" s="41">
        <f>SUM(B10:B12)</f>
        <v>1313.7</v>
      </c>
      <c r="C9" s="41">
        <f t="shared" ref="C9:H13" si="1">SUM(C10:C12)</f>
        <v>0</v>
      </c>
      <c r="D9" s="41">
        <f t="shared" si="1"/>
        <v>0</v>
      </c>
      <c r="E9" s="41">
        <f t="shared" si="1"/>
        <v>0</v>
      </c>
      <c r="F9" s="41">
        <f>B9+C9-D9+E9</f>
        <v>1313.7</v>
      </c>
      <c r="G9" s="41">
        <f t="shared" si="1"/>
        <v>0</v>
      </c>
      <c r="H9" s="41">
        <f t="shared" si="1"/>
        <v>0</v>
      </c>
    </row>
    <row r="10" spans="1:8" ht="17.25" customHeight="1" x14ac:dyDescent="0.25">
      <c r="A10" s="88" t="s">
        <v>134</v>
      </c>
      <c r="B10" s="89">
        <v>1313.7</v>
      </c>
      <c r="C10" s="41">
        <v>0</v>
      </c>
      <c r="D10" s="89">
        <v>0</v>
      </c>
      <c r="E10" s="89">
        <v>0</v>
      </c>
      <c r="F10" s="89">
        <f>B10+C10-D10+E10</f>
        <v>1313.7</v>
      </c>
      <c r="G10" s="89">
        <v>0</v>
      </c>
      <c r="H10" s="89">
        <v>0</v>
      </c>
    </row>
    <row r="11" spans="1:8" x14ac:dyDescent="0.25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f>B11+C11-D11+E11</f>
        <v>0</v>
      </c>
      <c r="G11" s="41">
        <v>0</v>
      </c>
      <c r="H11" s="41">
        <v>0</v>
      </c>
    </row>
    <row r="12" spans="1:8" ht="16.5" customHeight="1" x14ac:dyDescent="0.25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f>B12+C12-D12+E12</f>
        <v>0</v>
      </c>
      <c r="G12" s="41">
        <v>0</v>
      </c>
      <c r="H12" s="41">
        <v>0</v>
      </c>
    </row>
    <row r="13" spans="1:8" x14ac:dyDescent="0.25">
      <c r="A13" s="87" t="s">
        <v>137</v>
      </c>
      <c r="B13" s="41">
        <f>SUM(B14:B16)</f>
        <v>0</v>
      </c>
      <c r="C13" s="41">
        <f t="shared" ref="C13:H13" si="2">SUM(C14:C16)</f>
        <v>0</v>
      </c>
      <c r="D13" s="41">
        <f t="shared" si="2"/>
        <v>0</v>
      </c>
      <c r="E13" s="41">
        <f t="shared" si="2"/>
        <v>0</v>
      </c>
      <c r="F13" s="41">
        <f t="shared" ref="F13" si="3">B13+C13-D13+E13</f>
        <v>0</v>
      </c>
      <c r="G13" s="41">
        <f t="shared" si="1"/>
        <v>0</v>
      </c>
      <c r="H13" s="41">
        <f t="shared" si="2"/>
        <v>0</v>
      </c>
    </row>
    <row r="14" spans="1:8" x14ac:dyDescent="0.25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f>B14+C14-D14+E14</f>
        <v>0</v>
      </c>
      <c r="G14" s="41">
        <v>0</v>
      </c>
      <c r="H14" s="41">
        <v>0</v>
      </c>
    </row>
    <row r="15" spans="1:8" ht="15" customHeight="1" x14ac:dyDescent="0.25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f>B15+C15-D15+E15</f>
        <v>0</v>
      </c>
      <c r="G15" s="41">
        <v>0</v>
      </c>
      <c r="H15" s="41">
        <v>0</v>
      </c>
    </row>
    <row r="16" spans="1:8" x14ac:dyDescent="0.25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f>B16+C16-D16+E16</f>
        <v>0</v>
      </c>
      <c r="G16" s="41">
        <v>0</v>
      </c>
      <c r="H16" s="41">
        <v>0</v>
      </c>
    </row>
    <row r="17" spans="1:8" x14ac:dyDescent="0.25">
      <c r="A17" s="90"/>
      <c r="B17" s="74"/>
      <c r="C17" s="74"/>
      <c r="D17" s="74"/>
      <c r="E17" s="74"/>
      <c r="F17" s="74"/>
      <c r="G17" s="74"/>
      <c r="H17" s="74"/>
    </row>
    <row r="18" spans="1:8" x14ac:dyDescent="0.25">
      <c r="A18" s="8" t="s">
        <v>141</v>
      </c>
      <c r="B18" s="4">
        <v>10076907.460000001</v>
      </c>
      <c r="C18" s="91"/>
      <c r="D18" s="91"/>
      <c r="E18" s="91"/>
      <c r="F18" s="4">
        <v>9446035.2300000004</v>
      </c>
      <c r="G18" s="91"/>
      <c r="H18" s="91"/>
    </row>
    <row r="19" spans="1:8" ht="16.5" customHeight="1" x14ac:dyDescent="0.25">
      <c r="A19" s="90"/>
      <c r="B19" s="74"/>
      <c r="C19" s="74"/>
      <c r="D19" s="74"/>
      <c r="E19" s="74"/>
      <c r="F19" s="74"/>
      <c r="G19" s="74"/>
      <c r="H19" s="74"/>
    </row>
    <row r="20" spans="1:8" ht="14.45" customHeight="1" x14ac:dyDescent="0.25">
      <c r="A20" s="8" t="s">
        <v>142</v>
      </c>
      <c r="B20" s="4">
        <f>B8+B18</f>
        <v>10078221.16</v>
      </c>
      <c r="C20" s="4">
        <f t="shared" ref="C20:H20" si="4">C8+C18</f>
        <v>0</v>
      </c>
      <c r="D20" s="4">
        <f t="shared" si="4"/>
        <v>0</v>
      </c>
      <c r="E20" s="4">
        <f t="shared" si="4"/>
        <v>0</v>
      </c>
      <c r="F20" s="4">
        <f>F8+F18</f>
        <v>9447348.9299999997</v>
      </c>
      <c r="G20" s="4">
        <f t="shared" si="4"/>
        <v>0</v>
      </c>
      <c r="H20" s="4">
        <f t="shared" si="4"/>
        <v>0</v>
      </c>
    </row>
    <row r="21" spans="1:8" ht="16.5" customHeight="1" x14ac:dyDescent="0.25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25">
      <c r="A22" s="8" t="s">
        <v>143</v>
      </c>
      <c r="B22" s="4">
        <f t="shared" ref="B22:H22" si="5">SUM(B23:B25)</f>
        <v>0</v>
      </c>
      <c r="C22" s="4">
        <f t="shared" si="5"/>
        <v>0</v>
      </c>
      <c r="D22" s="4">
        <f t="shared" si="5"/>
        <v>0</v>
      </c>
      <c r="E22" s="4">
        <f t="shared" si="5"/>
        <v>0</v>
      </c>
      <c r="F22" s="4">
        <f t="shared" si="5"/>
        <v>0</v>
      </c>
      <c r="G22" s="4">
        <f t="shared" si="5"/>
        <v>0</v>
      </c>
      <c r="H22" s="4">
        <f t="shared" si="5"/>
        <v>0</v>
      </c>
    </row>
    <row r="23" spans="1:8" ht="15" customHeight="1" x14ac:dyDescent="0.25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f>B23+C23-D23+E23</f>
        <v>0</v>
      </c>
      <c r="G23" s="41">
        <v>0</v>
      </c>
      <c r="H23" s="41">
        <v>0</v>
      </c>
    </row>
    <row r="24" spans="1:8" ht="15" customHeight="1" x14ac:dyDescent="0.25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f>B24+C24-D24+E24</f>
        <v>0</v>
      </c>
      <c r="G24" s="41">
        <v>0</v>
      </c>
      <c r="H24" s="41">
        <v>0</v>
      </c>
    </row>
    <row r="25" spans="1:8" x14ac:dyDescent="0.25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f>B25+C25-D25+E25</f>
        <v>0</v>
      </c>
      <c r="G25" s="41">
        <v>0</v>
      </c>
      <c r="H25" s="41">
        <v>0</v>
      </c>
    </row>
    <row r="26" spans="1:8" ht="16.5" customHeight="1" x14ac:dyDescent="0.25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25">
      <c r="A27" s="8" t="s">
        <v>147</v>
      </c>
      <c r="B27" s="4">
        <f>SUM(B28:B30)</f>
        <v>0</v>
      </c>
      <c r="C27" s="4">
        <f t="shared" ref="C27:H27" si="6">SUM(C28:C30)</f>
        <v>0</v>
      </c>
      <c r="D27" s="4">
        <f t="shared" si="6"/>
        <v>0</v>
      </c>
      <c r="E27" s="4">
        <f t="shared" si="6"/>
        <v>0</v>
      </c>
      <c r="F27" s="4">
        <f t="shared" si="6"/>
        <v>0</v>
      </c>
      <c r="G27" s="4">
        <f t="shared" si="6"/>
        <v>0</v>
      </c>
      <c r="H27" s="4">
        <f t="shared" si="6"/>
        <v>0</v>
      </c>
    </row>
    <row r="28" spans="1:8" ht="15" customHeight="1" x14ac:dyDescent="0.25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f>B28+C28-D28+E28</f>
        <v>0</v>
      </c>
      <c r="G28" s="41">
        <v>0</v>
      </c>
      <c r="H28" s="41">
        <v>0</v>
      </c>
    </row>
    <row r="29" spans="1:8" ht="15" customHeight="1" x14ac:dyDescent="0.25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f>B29+C29-D29+E29</f>
        <v>0</v>
      </c>
      <c r="G29" s="41">
        <v>0</v>
      </c>
      <c r="H29" s="41">
        <v>0</v>
      </c>
    </row>
    <row r="30" spans="1:8" ht="15.75" customHeight="1" x14ac:dyDescent="0.25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f>B30+C30-D30+E30</f>
        <v>0</v>
      </c>
      <c r="G30" s="41">
        <v>0</v>
      </c>
      <c r="H30" s="41">
        <v>0</v>
      </c>
    </row>
    <row r="31" spans="1:8" ht="15" customHeight="1" x14ac:dyDescent="0.25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25">
      <c r="A32" s="54"/>
    </row>
    <row r="33" spans="1:8" ht="14.45" customHeight="1" x14ac:dyDescent="0.25">
      <c r="A33" s="141" t="s">
        <v>152</v>
      </c>
      <c r="B33" s="141"/>
      <c r="C33" s="141"/>
      <c r="D33" s="141"/>
      <c r="E33" s="141"/>
      <c r="F33" s="141"/>
      <c r="G33" s="141"/>
      <c r="H33" s="141"/>
    </row>
    <row r="34" spans="1:8" ht="14.45" customHeight="1" x14ac:dyDescent="0.25">
      <c r="A34" s="141"/>
      <c r="B34" s="141"/>
      <c r="C34" s="141"/>
      <c r="D34" s="141"/>
      <c r="E34" s="141"/>
      <c r="F34" s="141"/>
      <c r="G34" s="141"/>
      <c r="H34" s="141"/>
    </row>
    <row r="35" spans="1:8" ht="14.45" customHeight="1" x14ac:dyDescent="0.25">
      <c r="A35" s="141"/>
      <c r="B35" s="141"/>
      <c r="C35" s="141"/>
      <c r="D35" s="141"/>
      <c r="E35" s="141"/>
      <c r="F35" s="141"/>
      <c r="G35" s="141"/>
      <c r="H35" s="141"/>
    </row>
    <row r="36" spans="1:8" ht="14.45" customHeight="1" x14ac:dyDescent="0.25">
      <c r="A36" s="141"/>
      <c r="B36" s="141"/>
      <c r="C36" s="141"/>
      <c r="D36" s="141"/>
      <c r="E36" s="141"/>
      <c r="F36" s="141"/>
      <c r="G36" s="141"/>
      <c r="H36" s="141"/>
    </row>
    <row r="37" spans="1:8" ht="14.45" customHeight="1" x14ac:dyDescent="0.25">
      <c r="A37" s="141"/>
      <c r="B37" s="141"/>
      <c r="C37" s="141"/>
      <c r="D37" s="141"/>
      <c r="E37" s="141"/>
      <c r="F37" s="141"/>
      <c r="G37" s="141"/>
      <c r="H37" s="141"/>
    </row>
    <row r="38" spans="1:8" x14ac:dyDescent="0.25">
      <c r="A38" s="54"/>
    </row>
    <row r="39" spans="1:8" ht="45" x14ac:dyDescent="0.25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25">
      <c r="A40" s="39"/>
      <c r="B40" s="47"/>
      <c r="C40" s="47"/>
      <c r="D40" s="47"/>
      <c r="E40" s="47"/>
      <c r="F40" s="47"/>
    </row>
    <row r="41" spans="1:8" x14ac:dyDescent="0.25">
      <c r="A41" s="8" t="s">
        <v>159</v>
      </c>
      <c r="B41" s="4">
        <f>SUM(B42:B44)</f>
        <v>0</v>
      </c>
      <c r="C41" s="4">
        <f t="shared" ref="C41:F41" si="7">SUM(C42:C44)</f>
        <v>0</v>
      </c>
      <c r="D41" s="4">
        <f t="shared" si="7"/>
        <v>0</v>
      </c>
      <c r="E41" s="4">
        <f t="shared" si="7"/>
        <v>0</v>
      </c>
      <c r="F41" s="4">
        <f t="shared" si="7"/>
        <v>0</v>
      </c>
    </row>
    <row r="42" spans="1:8" x14ac:dyDescent="0.25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25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25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25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/>
    <dataValidation type="decimal" allowBlank="1" showInputMessage="1" showErrorMessage="1" sqref="B8:B9 C23:H30 D13:F13 B13 D8:H9 D22:H22 D17:F21 G11:H21 C8:C22 B17:B30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K21"/>
  <sheetViews>
    <sheetView showGridLines="0" zoomScale="75" zoomScaleNormal="75" workbookViewId="0">
      <selection activeCell="B16" sqref="B16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x14ac:dyDescent="0.25">
      <c r="A1" s="129" t="s">
        <v>163</v>
      </c>
      <c r="B1" s="130"/>
      <c r="C1" s="130"/>
      <c r="D1" s="130"/>
      <c r="E1" s="130"/>
      <c r="F1" s="130"/>
      <c r="G1" s="130"/>
      <c r="H1" s="130"/>
      <c r="I1" s="130"/>
      <c r="J1" s="130"/>
      <c r="K1" s="131"/>
    </row>
    <row r="2" spans="1:11" ht="14.45" customHeight="1" x14ac:dyDescent="0.25">
      <c r="A2" s="132" t="str">
        <f>'Formato 1'!A2</f>
        <v xml:space="preserve"> MUNICIPIO DE SANTA CATARINA, GTO</v>
      </c>
      <c r="B2" s="133"/>
      <c r="C2" s="133"/>
      <c r="D2" s="133"/>
      <c r="E2" s="133"/>
      <c r="F2" s="133"/>
      <c r="G2" s="133"/>
      <c r="H2" s="133"/>
      <c r="I2" s="133"/>
      <c r="J2" s="133"/>
      <c r="K2" s="134"/>
    </row>
    <row r="3" spans="1:11" x14ac:dyDescent="0.25">
      <c r="A3" s="135" t="s">
        <v>164</v>
      </c>
      <c r="B3" s="136"/>
      <c r="C3" s="136"/>
      <c r="D3" s="136"/>
      <c r="E3" s="136"/>
      <c r="F3" s="136"/>
      <c r="G3" s="136"/>
      <c r="H3" s="136"/>
      <c r="I3" s="136"/>
      <c r="J3" s="136"/>
      <c r="K3" s="137"/>
    </row>
    <row r="4" spans="1:11" x14ac:dyDescent="0.25">
      <c r="A4" s="135" t="str">
        <f>'Formato 2'!A4</f>
        <v>Del 01 de enero al 31 de marzo de 2026</v>
      </c>
      <c r="B4" s="136"/>
      <c r="C4" s="136"/>
      <c r="D4" s="136"/>
      <c r="E4" s="136"/>
      <c r="F4" s="136"/>
      <c r="G4" s="136"/>
      <c r="H4" s="136"/>
      <c r="I4" s="136"/>
      <c r="J4" s="136"/>
      <c r="K4" s="137"/>
    </row>
    <row r="5" spans="1:11" x14ac:dyDescent="0.25">
      <c r="A5" s="138" t="s">
        <v>2</v>
      </c>
      <c r="B5" s="139"/>
      <c r="C5" s="139"/>
      <c r="D5" s="139"/>
      <c r="E5" s="139"/>
      <c r="F5" s="139"/>
      <c r="G5" s="139"/>
      <c r="H5" s="139"/>
      <c r="I5" s="139"/>
      <c r="J5" s="139"/>
      <c r="K5" s="140"/>
    </row>
    <row r="6" spans="1:11" ht="72.75" customHeight="1" x14ac:dyDescent="0.25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25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25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25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25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25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25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25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25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25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25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25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25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25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25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25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>
      <formula1>36526</formula1>
    </dataValidation>
    <dataValidation allowBlank="1" showInputMessage="1" showErrorMessage="1" prompt="Saldo pendiente por pagar de la inversión al XX de XXXX de 20XN (m = g - l)" sqref="K6"/>
    <dataValidation allowBlank="1" showInputMessage="1" showErrorMessage="1" prompt="Monto pagado de la inversión actualizado al XX de XXXX de 20XN (k)" sqref="J6"/>
    <dataValidation allowBlank="1" showInputMessage="1" showErrorMessage="1" prompt="Monto pagado de la inversión al XX de XXXX de 20XN (k)" sqref="I6"/>
    <dataValidation type="decimal" allowBlank="1" showInputMessage="1" showErrorMessage="1" sqref="E8:K20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0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D75"/>
  <sheetViews>
    <sheetView showGridLines="0" zoomScale="75" zoomScaleNormal="75" workbookViewId="0">
      <selection activeCell="B63" sqref="B63:D74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x14ac:dyDescent="0.25">
      <c r="A1" s="129" t="s">
        <v>187</v>
      </c>
      <c r="B1" s="130"/>
      <c r="C1" s="130"/>
      <c r="D1" s="131"/>
    </row>
    <row r="2" spans="1:4" x14ac:dyDescent="0.25">
      <c r="A2" s="132" t="str">
        <f>'Formato 1'!A2</f>
        <v xml:space="preserve"> MUNICIPIO DE SANTA CATARINA, GTO</v>
      </c>
      <c r="B2" s="133"/>
      <c r="C2" s="133"/>
      <c r="D2" s="134"/>
    </row>
    <row r="3" spans="1:4" x14ac:dyDescent="0.25">
      <c r="A3" s="135" t="s">
        <v>188</v>
      </c>
      <c r="B3" s="136"/>
      <c r="C3" s="136"/>
      <c r="D3" s="137"/>
    </row>
    <row r="4" spans="1:4" x14ac:dyDescent="0.25">
      <c r="A4" s="135" t="str">
        <f>'Formato 3'!A4</f>
        <v>Del 01 de enero al 31 de marzo de 2026</v>
      </c>
      <c r="B4" s="136"/>
      <c r="C4" s="136"/>
      <c r="D4" s="137"/>
    </row>
    <row r="5" spans="1:4" x14ac:dyDescent="0.25">
      <c r="A5" s="138" t="s">
        <v>2</v>
      </c>
      <c r="B5" s="139"/>
      <c r="C5" s="139"/>
      <c r="D5" s="140"/>
    </row>
    <row r="6" spans="1:4" ht="15" customHeight="1" x14ac:dyDescent="0.25"/>
    <row r="7" spans="1:4" ht="30" x14ac:dyDescent="0.25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25">
      <c r="A8" s="3" t="s">
        <v>192</v>
      </c>
      <c r="B8" s="13">
        <f>SUM(B9:B11)</f>
        <v>97050724.239999995</v>
      </c>
      <c r="C8" s="13">
        <f>SUM(C9:C11)</f>
        <v>28481251.490000002</v>
      </c>
      <c r="D8" s="13">
        <f>SUM(D9:D11)</f>
        <v>28481251.490000002</v>
      </c>
    </row>
    <row r="9" spans="1:4" x14ac:dyDescent="0.25">
      <c r="A9" s="51" t="s">
        <v>193</v>
      </c>
      <c r="B9" s="77">
        <v>77250167.239999995</v>
      </c>
      <c r="C9" s="77">
        <v>22886408.84</v>
      </c>
      <c r="D9" s="77">
        <v>22886408.84</v>
      </c>
    </row>
    <row r="10" spans="1:4" x14ac:dyDescent="0.25">
      <c r="A10" s="51" t="s">
        <v>194</v>
      </c>
      <c r="B10" s="77">
        <v>19800557</v>
      </c>
      <c r="C10" s="77">
        <v>5594842.6500000004</v>
      </c>
      <c r="D10" s="77">
        <v>5594842.6500000004</v>
      </c>
    </row>
    <row r="11" spans="1:4" x14ac:dyDescent="0.25">
      <c r="A11" s="51" t="s">
        <v>195</v>
      </c>
      <c r="B11" s="77">
        <f>B44</f>
        <v>0</v>
      </c>
      <c r="C11" s="77">
        <f>C44</f>
        <v>0</v>
      </c>
      <c r="D11" s="77">
        <f>D44</f>
        <v>0</v>
      </c>
    </row>
    <row r="12" spans="1:4" x14ac:dyDescent="0.25">
      <c r="A12" s="40"/>
      <c r="B12" s="74"/>
      <c r="C12" s="74"/>
      <c r="D12" s="74"/>
    </row>
    <row r="13" spans="1:4" x14ac:dyDescent="0.25">
      <c r="A13" s="3" t="s">
        <v>196</v>
      </c>
      <c r="B13" s="13">
        <f>SUM(B14:B15)</f>
        <v>97050724.239999995</v>
      </c>
      <c r="C13" s="13">
        <f t="shared" ref="C13:D13" si="0">SUM(C14:C15)</f>
        <v>31281150.48</v>
      </c>
      <c r="D13" s="13">
        <f t="shared" si="0"/>
        <v>31281150.48</v>
      </c>
    </row>
    <row r="14" spans="1:4" x14ac:dyDescent="0.25">
      <c r="A14" s="51" t="s">
        <v>197</v>
      </c>
      <c r="B14" s="77">
        <v>77250167.239999995</v>
      </c>
      <c r="C14" s="77">
        <v>14648001.99</v>
      </c>
      <c r="D14" s="77">
        <v>14648001.99</v>
      </c>
    </row>
    <row r="15" spans="1:4" x14ac:dyDescent="0.25">
      <c r="A15" s="51" t="s">
        <v>198</v>
      </c>
      <c r="B15" s="77">
        <v>19800557</v>
      </c>
      <c r="C15" s="77">
        <v>16633148.49</v>
      </c>
      <c r="D15" s="77">
        <v>16633148.49</v>
      </c>
    </row>
    <row r="16" spans="1:4" x14ac:dyDescent="0.25">
      <c r="A16" s="40"/>
      <c r="B16" s="74"/>
      <c r="C16" s="74"/>
      <c r="D16" s="74"/>
    </row>
    <row r="17" spans="1:4" x14ac:dyDescent="0.25">
      <c r="A17" s="3" t="s">
        <v>199</v>
      </c>
      <c r="B17" s="14">
        <v>0</v>
      </c>
      <c r="C17" s="13">
        <f>C18+C19</f>
        <v>16861257.390000001</v>
      </c>
      <c r="D17" s="13">
        <f>D18+D19</f>
        <v>16861257.390000001</v>
      </c>
    </row>
    <row r="18" spans="1:4" x14ac:dyDescent="0.25">
      <c r="A18" s="51" t="s">
        <v>200</v>
      </c>
      <c r="B18" s="15">
        <v>0</v>
      </c>
      <c r="C18" s="41">
        <v>9750879.5500000007</v>
      </c>
      <c r="D18" s="41">
        <v>9750879.5500000007</v>
      </c>
    </row>
    <row r="19" spans="1:4" x14ac:dyDescent="0.25">
      <c r="A19" s="51" t="s">
        <v>201</v>
      </c>
      <c r="B19" s="15">
        <v>0</v>
      </c>
      <c r="C19" s="41">
        <v>7110377.8399999999</v>
      </c>
      <c r="D19" s="41">
        <v>7110377.8399999999</v>
      </c>
    </row>
    <row r="20" spans="1:4" x14ac:dyDescent="0.25">
      <c r="A20" s="40"/>
      <c r="B20" s="74"/>
      <c r="C20" s="74"/>
      <c r="D20" s="74"/>
    </row>
    <row r="21" spans="1:4" x14ac:dyDescent="0.25">
      <c r="A21" s="3" t="s">
        <v>202</v>
      </c>
      <c r="B21" s="13">
        <f>B8-B13+B17</f>
        <v>0</v>
      </c>
      <c r="C21" s="13">
        <f>C8-C13+C17</f>
        <v>14061358.400000002</v>
      </c>
      <c r="D21" s="13">
        <f>D8-D13+D17</f>
        <v>14061358.400000002</v>
      </c>
    </row>
    <row r="22" spans="1:4" x14ac:dyDescent="0.25">
      <c r="A22" s="3"/>
      <c r="B22" s="74"/>
      <c r="C22" s="74"/>
      <c r="D22" s="74"/>
    </row>
    <row r="23" spans="1:4" x14ac:dyDescent="0.25">
      <c r="A23" s="3" t="s">
        <v>203</v>
      </c>
      <c r="B23" s="13">
        <f>B21-B11</f>
        <v>0</v>
      </c>
      <c r="C23" s="13">
        <f>C21-C11</f>
        <v>14061358.400000002</v>
      </c>
      <c r="D23" s="13">
        <f>D21-D11</f>
        <v>14061358.400000002</v>
      </c>
    </row>
    <row r="24" spans="1:4" x14ac:dyDescent="0.25">
      <c r="A24" s="3"/>
      <c r="B24" s="16"/>
      <c r="C24" s="16"/>
      <c r="D24" s="16"/>
    </row>
    <row r="25" spans="1:4" x14ac:dyDescent="0.25">
      <c r="A25" s="17" t="s">
        <v>204</v>
      </c>
      <c r="B25" s="13">
        <f>B23-B17</f>
        <v>0</v>
      </c>
      <c r="C25" s="13">
        <f>C23-C17</f>
        <v>-2799898.9899999984</v>
      </c>
      <c r="D25" s="13">
        <f>D23-D17</f>
        <v>-2799898.9899999984</v>
      </c>
    </row>
    <row r="26" spans="1:4" x14ac:dyDescent="0.25">
      <c r="A26" s="18"/>
      <c r="B26" s="65"/>
      <c r="C26" s="65"/>
      <c r="D26" s="65"/>
    </row>
    <row r="27" spans="1:4" x14ac:dyDescent="0.25">
      <c r="A27" s="54"/>
    </row>
    <row r="28" spans="1:4" x14ac:dyDescent="0.25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25">
      <c r="A29" s="3" t="s">
        <v>207</v>
      </c>
      <c r="B29" s="4">
        <f>SUM(B30:B31)</f>
        <v>0</v>
      </c>
      <c r="C29" s="4">
        <f>SUM(C30:C31)</f>
        <v>0</v>
      </c>
      <c r="D29" s="4">
        <f>SUM(D30:D31)</f>
        <v>0</v>
      </c>
    </row>
    <row r="30" spans="1:4" x14ac:dyDescent="0.25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25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25">
      <c r="A32" s="39"/>
      <c r="B32" s="43"/>
      <c r="C32" s="43"/>
      <c r="D32" s="43"/>
    </row>
    <row r="33" spans="1:4" ht="14.45" customHeight="1" x14ac:dyDescent="0.25">
      <c r="A33" s="3" t="s">
        <v>210</v>
      </c>
      <c r="B33" s="4">
        <f>B25+B29</f>
        <v>0</v>
      </c>
      <c r="C33" s="4">
        <f>C25+C29</f>
        <v>-2799898.9899999984</v>
      </c>
      <c r="D33" s="4">
        <f>D25+D29</f>
        <v>-2799898.9899999984</v>
      </c>
    </row>
    <row r="34" spans="1:4" ht="14.45" customHeight="1" x14ac:dyDescent="0.25">
      <c r="A34" s="49"/>
      <c r="B34" s="50"/>
      <c r="C34" s="50"/>
      <c r="D34" s="50"/>
    </row>
    <row r="35" spans="1:4" ht="14.45" customHeight="1" x14ac:dyDescent="0.25">
      <c r="A35" s="54"/>
    </row>
    <row r="36" spans="1:4" ht="30" x14ac:dyDescent="0.25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45" customHeight="1" x14ac:dyDescent="0.25">
      <c r="A37" s="3" t="s">
        <v>211</v>
      </c>
      <c r="B37" s="4">
        <f>SUM(B38:B39)</f>
        <v>0</v>
      </c>
      <c r="C37" s="4">
        <f>SUM(C38:C39)</f>
        <v>0</v>
      </c>
      <c r="D37" s="4">
        <f>SUM(D38:D39)</f>
        <v>0</v>
      </c>
    </row>
    <row r="38" spans="1:4" x14ac:dyDescent="0.25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25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25">
      <c r="A40" s="3" t="s">
        <v>214</v>
      </c>
      <c r="B40" s="4">
        <f>SUM(B41:B42)</f>
        <v>0</v>
      </c>
      <c r="C40" s="4">
        <f>SUM(C41:C42)</f>
        <v>0</v>
      </c>
      <c r="D40" s="4">
        <f>SUM(D41:D42)</f>
        <v>0</v>
      </c>
    </row>
    <row r="41" spans="1:4" x14ac:dyDescent="0.25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25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25">
      <c r="A43" s="39"/>
      <c r="B43" s="43"/>
      <c r="C43" s="43"/>
      <c r="D43" s="43"/>
    </row>
    <row r="44" spans="1:4" x14ac:dyDescent="0.25">
      <c r="A44" s="3" t="s">
        <v>217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19"/>
      <c r="B45" s="50"/>
      <c r="C45" s="50"/>
      <c r="D45" s="50"/>
    </row>
    <row r="47" spans="1:4" ht="30" x14ac:dyDescent="0.25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25">
      <c r="A48" s="78" t="s">
        <v>218</v>
      </c>
      <c r="B48" s="79">
        <v>77250167.239999995</v>
      </c>
      <c r="C48" s="79">
        <v>22886408.84</v>
      </c>
      <c r="D48" s="79">
        <v>22886408.84</v>
      </c>
    </row>
    <row r="49" spans="1:4" x14ac:dyDescent="0.25">
      <c r="A49" s="20" t="s">
        <v>219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25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25">
      <c r="A52" s="39"/>
      <c r="B52" s="43"/>
      <c r="C52" s="43"/>
      <c r="D52" s="43"/>
    </row>
    <row r="53" spans="1:4" x14ac:dyDescent="0.25">
      <c r="A53" s="51" t="s">
        <v>197</v>
      </c>
      <c r="B53" s="41">
        <v>77250167.239999995</v>
      </c>
      <c r="C53" s="41">
        <v>14648001.99</v>
      </c>
      <c r="D53" s="41">
        <v>14648001.99</v>
      </c>
    </row>
    <row r="54" spans="1:4" x14ac:dyDescent="0.25">
      <c r="A54" s="39"/>
      <c r="B54" s="43"/>
      <c r="C54" s="43"/>
      <c r="D54" s="43"/>
    </row>
    <row r="55" spans="1:4" x14ac:dyDescent="0.25">
      <c r="A55" s="51" t="s">
        <v>200</v>
      </c>
      <c r="B55" s="21"/>
      <c r="C55" s="41">
        <v>9750879.5500000007</v>
      </c>
      <c r="D55" s="41">
        <v>9750879.5500000007</v>
      </c>
    </row>
    <row r="56" spans="1:4" x14ac:dyDescent="0.25">
      <c r="A56" s="39"/>
      <c r="B56" s="43"/>
      <c r="C56" s="43"/>
      <c r="D56" s="43"/>
    </row>
    <row r="57" spans="1:4" x14ac:dyDescent="0.25">
      <c r="A57" s="17" t="s">
        <v>220</v>
      </c>
      <c r="B57" s="4">
        <f>B48+B49-B53+B55</f>
        <v>0</v>
      </c>
      <c r="C57" s="4">
        <f>C48+C49-C53+C55</f>
        <v>17989286.399999999</v>
      </c>
      <c r="D57" s="4">
        <f>D48+D49-D53+D55</f>
        <v>17989286.399999999</v>
      </c>
    </row>
    <row r="58" spans="1:4" x14ac:dyDescent="0.25">
      <c r="A58" s="22"/>
      <c r="B58" s="23"/>
      <c r="C58" s="23"/>
      <c r="D58" s="23"/>
    </row>
    <row r="59" spans="1:4" x14ac:dyDescent="0.25">
      <c r="A59" s="17" t="s">
        <v>221</v>
      </c>
      <c r="B59" s="4">
        <f>B57-B49</f>
        <v>0</v>
      </c>
      <c r="C59" s="4">
        <f>C57-C49</f>
        <v>17989286.399999999</v>
      </c>
      <c r="D59" s="4">
        <f>D57-D49</f>
        <v>17989286.399999999</v>
      </c>
    </row>
    <row r="60" spans="1:4" x14ac:dyDescent="0.25">
      <c r="A60" s="49"/>
      <c r="B60" s="50"/>
      <c r="C60" s="50"/>
      <c r="D60" s="50"/>
    </row>
    <row r="62" spans="1:4" ht="30" x14ac:dyDescent="0.25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25">
      <c r="A63" s="78" t="s">
        <v>194</v>
      </c>
      <c r="B63" s="81">
        <v>19800557</v>
      </c>
      <c r="C63" s="81">
        <v>5594842.6500000004</v>
      </c>
      <c r="D63" s="81">
        <v>5594842.6500000004</v>
      </c>
    </row>
    <row r="64" spans="1:4" ht="30" x14ac:dyDescent="0.25">
      <c r="A64" s="20" t="s">
        <v>222</v>
      </c>
      <c r="B64" s="13">
        <f>B65-B66</f>
        <v>0</v>
      </c>
      <c r="C64" s="13">
        <f>C65-C66</f>
        <v>0</v>
      </c>
      <c r="D64" s="13">
        <f>D65-D66</f>
        <v>0</v>
      </c>
    </row>
    <row r="65" spans="1:4" x14ac:dyDescent="0.25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25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25">
      <c r="A67" s="39"/>
      <c r="B67" s="74"/>
      <c r="C67" s="74"/>
      <c r="D67" s="74"/>
    </row>
    <row r="68" spans="1:4" x14ac:dyDescent="0.25">
      <c r="A68" s="51" t="s">
        <v>223</v>
      </c>
      <c r="B68" s="77">
        <v>19800557</v>
      </c>
      <c r="C68" s="77">
        <v>16633148.49</v>
      </c>
      <c r="D68" s="77">
        <v>16633148.49</v>
      </c>
    </row>
    <row r="69" spans="1:4" x14ac:dyDescent="0.25">
      <c r="A69" s="39"/>
      <c r="B69" s="74"/>
      <c r="C69" s="74"/>
      <c r="D69" s="74"/>
    </row>
    <row r="70" spans="1:4" x14ac:dyDescent="0.25">
      <c r="A70" s="51" t="s">
        <v>201</v>
      </c>
      <c r="B70" s="15">
        <v>0</v>
      </c>
      <c r="C70" s="77">
        <v>7110377.8399999999</v>
      </c>
      <c r="D70" s="77">
        <v>7110377.8399999999</v>
      </c>
    </row>
    <row r="71" spans="1:4" x14ac:dyDescent="0.25">
      <c r="A71" s="39"/>
      <c r="B71" s="74"/>
      <c r="C71" s="74"/>
      <c r="D71" s="74"/>
    </row>
    <row r="72" spans="1:4" x14ac:dyDescent="0.25">
      <c r="A72" s="17" t="s">
        <v>224</v>
      </c>
      <c r="B72" s="13">
        <f>B63+B64-B68+B70</f>
        <v>0</v>
      </c>
      <c r="C72" s="13">
        <f>C63+C64-C68+C70</f>
        <v>-3927928</v>
      </c>
      <c r="D72" s="13">
        <f>D63+D64-D68+D70</f>
        <v>-3927928</v>
      </c>
    </row>
    <row r="73" spans="1:4" x14ac:dyDescent="0.25">
      <c r="A73" s="39"/>
      <c r="B73" s="74"/>
      <c r="C73" s="74"/>
      <c r="D73" s="74"/>
    </row>
    <row r="74" spans="1:4" x14ac:dyDescent="0.25">
      <c r="A74" s="17" t="s">
        <v>225</v>
      </c>
      <c r="B74" s="13">
        <f>B72-B64</f>
        <v>0</v>
      </c>
      <c r="C74" s="13">
        <f>C72-C64</f>
        <v>-3927928</v>
      </c>
      <c r="D74" s="13">
        <f>D72-D64</f>
        <v>-3927928</v>
      </c>
    </row>
    <row r="75" spans="1:4" x14ac:dyDescent="0.25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6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6"/>
  <sheetViews>
    <sheetView showGridLines="0" topLeftCell="A61" zoomScale="75" zoomScaleNormal="75" workbookViewId="0">
      <selection activeCell="G43" sqref="G43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x14ac:dyDescent="0.25">
      <c r="A1" s="129" t="s">
        <v>226</v>
      </c>
      <c r="B1" s="130"/>
      <c r="C1" s="130"/>
      <c r="D1" s="130"/>
      <c r="E1" s="130"/>
      <c r="F1" s="130"/>
      <c r="G1" s="131"/>
    </row>
    <row r="2" spans="1:7" x14ac:dyDescent="0.25">
      <c r="A2" s="93" t="str">
        <f>'Formato 1'!A2</f>
        <v xml:space="preserve"> MUNICIPIO DE SANTA CATARINA, GTO</v>
      </c>
      <c r="B2" s="94"/>
      <c r="C2" s="94"/>
      <c r="D2" s="94"/>
      <c r="E2" s="94"/>
      <c r="F2" s="94"/>
      <c r="G2" s="95"/>
    </row>
    <row r="3" spans="1:7" x14ac:dyDescent="0.25">
      <c r="A3" s="96" t="s">
        <v>227</v>
      </c>
      <c r="B3" s="97"/>
      <c r="C3" s="97"/>
      <c r="D3" s="97"/>
      <c r="E3" s="97"/>
      <c r="F3" s="97"/>
      <c r="G3" s="98"/>
    </row>
    <row r="4" spans="1:7" x14ac:dyDescent="0.25">
      <c r="A4" s="96" t="str">
        <f>'Formato 3'!A4</f>
        <v>Del 01 de enero al 31 de marzo de 2026</v>
      </c>
      <c r="B4" s="97"/>
      <c r="C4" s="97"/>
      <c r="D4" s="97"/>
      <c r="E4" s="97"/>
      <c r="F4" s="97"/>
      <c r="G4" s="98"/>
    </row>
    <row r="5" spans="1:7" x14ac:dyDescent="0.25">
      <c r="A5" s="99" t="s">
        <v>2</v>
      </c>
      <c r="B5" s="100"/>
      <c r="C5" s="100"/>
      <c r="D5" s="100"/>
      <c r="E5" s="100"/>
      <c r="F5" s="100"/>
      <c r="G5" s="101"/>
    </row>
    <row r="6" spans="1:7" x14ac:dyDescent="0.25">
      <c r="A6" s="142" t="s">
        <v>5</v>
      </c>
      <c r="B6" s="144" t="s">
        <v>228</v>
      </c>
      <c r="C6" s="144"/>
      <c r="D6" s="144"/>
      <c r="E6" s="144"/>
      <c r="F6" s="144"/>
      <c r="G6" s="144" t="s">
        <v>229</v>
      </c>
    </row>
    <row r="7" spans="1:7" ht="30" x14ac:dyDescent="0.25">
      <c r="A7" s="143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44"/>
    </row>
    <row r="8" spans="1:7" x14ac:dyDescent="0.25">
      <c r="A8" s="25" t="s">
        <v>234</v>
      </c>
      <c r="B8" s="74"/>
      <c r="C8" s="74"/>
      <c r="D8" s="74"/>
      <c r="E8" s="74"/>
      <c r="F8" s="74"/>
      <c r="G8" s="74"/>
    </row>
    <row r="9" spans="1:7" x14ac:dyDescent="0.25">
      <c r="A9" s="51" t="s">
        <v>235</v>
      </c>
      <c r="B9" s="41">
        <v>1942077.28</v>
      </c>
      <c r="C9" s="41">
        <v>227534</v>
      </c>
      <c r="D9" s="41">
        <f>B9+C9</f>
        <v>2169611.2800000003</v>
      </c>
      <c r="E9" s="41">
        <v>1581073</v>
      </c>
      <c r="F9" s="41">
        <v>1581073</v>
      </c>
      <c r="G9" s="41">
        <f>F9-B9</f>
        <v>-361004.28</v>
      </c>
    </row>
    <row r="10" spans="1:7" x14ac:dyDescent="0.25">
      <c r="A10" s="51" t="s">
        <v>236</v>
      </c>
      <c r="B10" s="41">
        <v>0</v>
      </c>
      <c r="C10" s="41">
        <v>0</v>
      </c>
      <c r="D10" s="41">
        <f t="shared" ref="D10:D15" si="0">B10+C10</f>
        <v>0</v>
      </c>
      <c r="E10" s="41">
        <v>0</v>
      </c>
      <c r="F10" s="41">
        <v>0</v>
      </c>
      <c r="G10" s="41">
        <f t="shared" ref="G10:G39" si="1">F10-B10</f>
        <v>0</v>
      </c>
    </row>
    <row r="11" spans="1:7" x14ac:dyDescent="0.25">
      <c r="A11" s="51" t="s">
        <v>237</v>
      </c>
      <c r="B11" s="41">
        <v>0</v>
      </c>
      <c r="C11" s="41">
        <v>0</v>
      </c>
      <c r="D11" s="41">
        <f t="shared" si="0"/>
        <v>0</v>
      </c>
      <c r="E11" s="41">
        <v>0</v>
      </c>
      <c r="F11" s="41">
        <v>0</v>
      </c>
      <c r="G11" s="41">
        <f t="shared" si="1"/>
        <v>0</v>
      </c>
    </row>
    <row r="12" spans="1:7" x14ac:dyDescent="0.25">
      <c r="A12" s="51" t="s">
        <v>238</v>
      </c>
      <c r="B12" s="41">
        <v>3168927.36</v>
      </c>
      <c r="C12" s="41">
        <v>-249152</v>
      </c>
      <c r="D12" s="41">
        <f t="shared" si="0"/>
        <v>2919775.36</v>
      </c>
      <c r="E12" s="41">
        <v>785313.41</v>
      </c>
      <c r="F12" s="41">
        <v>785313.41</v>
      </c>
      <c r="G12" s="41">
        <f t="shared" si="1"/>
        <v>-2383613.9499999997</v>
      </c>
    </row>
    <row r="13" spans="1:7" x14ac:dyDescent="0.25">
      <c r="A13" s="51" t="s">
        <v>239</v>
      </c>
      <c r="B13" s="41">
        <v>481211.43</v>
      </c>
      <c r="C13" s="41">
        <v>23720.49</v>
      </c>
      <c r="D13" s="41">
        <f t="shared" si="0"/>
        <v>504931.92</v>
      </c>
      <c r="E13" s="41">
        <v>104135.8</v>
      </c>
      <c r="F13" s="41">
        <v>104135.8</v>
      </c>
      <c r="G13" s="41">
        <f t="shared" si="1"/>
        <v>-377075.63</v>
      </c>
    </row>
    <row r="14" spans="1:7" x14ac:dyDescent="0.25">
      <c r="A14" s="51" t="s">
        <v>240</v>
      </c>
      <c r="B14" s="41">
        <v>328337.17</v>
      </c>
      <c r="C14" s="41">
        <v>0</v>
      </c>
      <c r="D14" s="41">
        <f t="shared" si="0"/>
        <v>328337.17</v>
      </c>
      <c r="E14" s="41">
        <v>87050.43</v>
      </c>
      <c r="F14" s="41">
        <v>87050.43</v>
      </c>
      <c r="G14" s="41">
        <f t="shared" si="1"/>
        <v>-241286.74</v>
      </c>
    </row>
    <row r="15" spans="1:7" x14ac:dyDescent="0.25">
      <c r="A15" s="51" t="s">
        <v>241</v>
      </c>
      <c r="B15" s="41">
        <v>0</v>
      </c>
      <c r="C15" s="41">
        <v>0</v>
      </c>
      <c r="D15" s="41">
        <f t="shared" si="0"/>
        <v>0</v>
      </c>
      <c r="E15" s="41">
        <v>0</v>
      </c>
      <c r="F15" s="41">
        <v>0</v>
      </c>
      <c r="G15" s="41">
        <f t="shared" si="1"/>
        <v>0</v>
      </c>
    </row>
    <row r="16" spans="1:7" x14ac:dyDescent="0.25">
      <c r="A16" s="75" t="s">
        <v>242</v>
      </c>
      <c r="B16" s="41">
        <f t="shared" ref="B16:F16" si="2">SUM(B17:B27)</f>
        <v>70345800</v>
      </c>
      <c r="C16" s="41">
        <f t="shared" si="2"/>
        <v>2048428</v>
      </c>
      <c r="D16" s="41">
        <f t="shared" si="2"/>
        <v>72394228</v>
      </c>
      <c r="E16" s="41">
        <f t="shared" si="2"/>
        <v>18945378.57</v>
      </c>
      <c r="F16" s="41">
        <f t="shared" si="2"/>
        <v>18945378.57</v>
      </c>
      <c r="G16" s="41">
        <f t="shared" si="1"/>
        <v>-51400421.43</v>
      </c>
    </row>
    <row r="17" spans="1:7" x14ac:dyDescent="0.25">
      <c r="A17" s="60" t="s">
        <v>243</v>
      </c>
      <c r="B17" s="41">
        <v>26266612</v>
      </c>
      <c r="C17" s="41">
        <v>390048</v>
      </c>
      <c r="D17" s="41">
        <f t="shared" ref="D17:D27" si="3">B17+C17</f>
        <v>26656660</v>
      </c>
      <c r="E17" s="41">
        <v>7077645.2199999997</v>
      </c>
      <c r="F17" s="41">
        <v>7077645.2199999997</v>
      </c>
      <c r="G17" s="41">
        <f t="shared" si="1"/>
        <v>-19188966.780000001</v>
      </c>
    </row>
    <row r="18" spans="1:7" x14ac:dyDescent="0.25">
      <c r="A18" s="60" t="s">
        <v>244</v>
      </c>
      <c r="B18" s="41">
        <v>39188431</v>
      </c>
      <c r="C18" s="41">
        <v>242931</v>
      </c>
      <c r="D18" s="41">
        <f t="shared" si="3"/>
        <v>39431362</v>
      </c>
      <c r="E18" s="41">
        <v>9975372.7400000002</v>
      </c>
      <c r="F18" s="41">
        <v>9975372.7400000002</v>
      </c>
      <c r="G18" s="41">
        <f t="shared" si="1"/>
        <v>-29213058.259999998</v>
      </c>
    </row>
    <row r="19" spans="1:7" x14ac:dyDescent="0.25">
      <c r="A19" s="60" t="s">
        <v>245</v>
      </c>
      <c r="B19" s="41">
        <v>435446</v>
      </c>
      <c r="C19" s="41">
        <v>1313333</v>
      </c>
      <c r="D19" s="41">
        <f t="shared" si="3"/>
        <v>1748779</v>
      </c>
      <c r="E19" s="41">
        <v>342388.27</v>
      </c>
      <c r="F19" s="41">
        <v>342388.27</v>
      </c>
      <c r="G19" s="41">
        <f t="shared" si="1"/>
        <v>-93057.729999999981</v>
      </c>
    </row>
    <row r="20" spans="1:7" x14ac:dyDescent="0.25">
      <c r="A20" s="60" t="s">
        <v>246</v>
      </c>
      <c r="B20" s="41">
        <v>0</v>
      </c>
      <c r="C20" s="41">
        <v>0</v>
      </c>
      <c r="D20" s="41">
        <f t="shared" si="3"/>
        <v>0</v>
      </c>
      <c r="E20" s="41">
        <v>0</v>
      </c>
      <c r="F20" s="41">
        <v>0</v>
      </c>
      <c r="G20" s="41">
        <f t="shared" si="1"/>
        <v>0</v>
      </c>
    </row>
    <row r="21" spans="1:7" x14ac:dyDescent="0.25">
      <c r="A21" s="60" t="s">
        <v>247</v>
      </c>
      <c r="B21" s="41">
        <v>0</v>
      </c>
      <c r="C21" s="41">
        <v>0</v>
      </c>
      <c r="D21" s="41">
        <f t="shared" si="3"/>
        <v>0</v>
      </c>
      <c r="E21" s="41">
        <v>0</v>
      </c>
      <c r="F21" s="41">
        <v>0</v>
      </c>
      <c r="G21" s="41">
        <f t="shared" si="1"/>
        <v>0</v>
      </c>
    </row>
    <row r="22" spans="1:7" x14ac:dyDescent="0.25">
      <c r="A22" s="60" t="s">
        <v>248</v>
      </c>
      <c r="B22" s="41">
        <v>2007656</v>
      </c>
      <c r="C22" s="41">
        <v>212310</v>
      </c>
      <c r="D22" s="41">
        <f t="shared" si="3"/>
        <v>2219966</v>
      </c>
      <c r="E22" s="41">
        <v>645786.34</v>
      </c>
      <c r="F22" s="41">
        <v>645786.34</v>
      </c>
      <c r="G22" s="41">
        <f t="shared" si="1"/>
        <v>-1361869.6600000001</v>
      </c>
    </row>
    <row r="23" spans="1:7" x14ac:dyDescent="0.25">
      <c r="A23" s="60" t="s">
        <v>249</v>
      </c>
      <c r="B23" s="41">
        <v>0</v>
      </c>
      <c r="C23" s="41">
        <v>0</v>
      </c>
      <c r="D23" s="41">
        <f t="shared" si="3"/>
        <v>0</v>
      </c>
      <c r="E23" s="41">
        <v>0</v>
      </c>
      <c r="F23" s="41">
        <v>0</v>
      </c>
      <c r="G23" s="41">
        <f t="shared" si="1"/>
        <v>0</v>
      </c>
    </row>
    <row r="24" spans="1:7" x14ac:dyDescent="0.25">
      <c r="A24" s="60" t="s">
        <v>250</v>
      </c>
      <c r="B24" s="41">
        <v>0</v>
      </c>
      <c r="C24" s="41">
        <v>0</v>
      </c>
      <c r="D24" s="41">
        <f t="shared" si="3"/>
        <v>0</v>
      </c>
      <c r="E24" s="41">
        <v>0</v>
      </c>
      <c r="F24" s="41">
        <v>0</v>
      </c>
      <c r="G24" s="41">
        <f t="shared" si="1"/>
        <v>0</v>
      </c>
    </row>
    <row r="25" spans="1:7" x14ac:dyDescent="0.25">
      <c r="A25" s="60" t="s">
        <v>251</v>
      </c>
      <c r="B25" s="41">
        <v>0</v>
      </c>
      <c r="C25" s="41">
        <v>0</v>
      </c>
      <c r="D25" s="41">
        <f t="shared" si="3"/>
        <v>0</v>
      </c>
      <c r="E25" s="41">
        <v>0</v>
      </c>
      <c r="F25" s="41">
        <v>0</v>
      </c>
      <c r="G25" s="41">
        <f t="shared" si="1"/>
        <v>0</v>
      </c>
    </row>
    <row r="26" spans="1:7" x14ac:dyDescent="0.25">
      <c r="A26" s="60" t="s">
        <v>252</v>
      </c>
      <c r="B26" s="41">
        <v>2447655</v>
      </c>
      <c r="C26" s="41">
        <v>-110194</v>
      </c>
      <c r="D26" s="41">
        <f t="shared" si="3"/>
        <v>2337461</v>
      </c>
      <c r="E26" s="41">
        <v>904186</v>
      </c>
      <c r="F26" s="41">
        <v>904186</v>
      </c>
      <c r="G26" s="41">
        <f t="shared" si="1"/>
        <v>-1543469</v>
      </c>
    </row>
    <row r="27" spans="1:7" x14ac:dyDescent="0.25">
      <c r="A27" s="60" t="s">
        <v>253</v>
      </c>
      <c r="B27" s="41">
        <v>0</v>
      </c>
      <c r="C27" s="41">
        <v>0</v>
      </c>
      <c r="D27" s="41">
        <f t="shared" si="3"/>
        <v>0</v>
      </c>
      <c r="E27" s="41">
        <v>0</v>
      </c>
      <c r="F27" s="41">
        <v>0</v>
      </c>
      <c r="G27" s="41">
        <f t="shared" si="1"/>
        <v>0</v>
      </c>
    </row>
    <row r="28" spans="1:7" x14ac:dyDescent="0.25">
      <c r="A28" s="51" t="s">
        <v>254</v>
      </c>
      <c r="B28" s="41">
        <f>SUM(B29:B33)</f>
        <v>766135</v>
      </c>
      <c r="C28" s="41">
        <f t="shared" ref="C28:F28" si="4">SUM(C29:C33)</f>
        <v>591955</v>
      </c>
      <c r="D28" s="41">
        <f t="shared" si="4"/>
        <v>1358090</v>
      </c>
      <c r="E28" s="41">
        <f t="shared" si="4"/>
        <v>397370.59</v>
      </c>
      <c r="F28" s="41">
        <f t="shared" si="4"/>
        <v>397370.59</v>
      </c>
      <c r="G28" s="41">
        <f t="shared" si="1"/>
        <v>-368764.41</v>
      </c>
    </row>
    <row r="29" spans="1:7" x14ac:dyDescent="0.25">
      <c r="A29" s="60" t="s">
        <v>255</v>
      </c>
      <c r="B29" s="41">
        <v>1240</v>
      </c>
      <c r="C29" s="41">
        <v>6000</v>
      </c>
      <c r="D29" s="41">
        <f t="shared" ref="D29:D33" si="5">B29+C29</f>
        <v>7240</v>
      </c>
      <c r="E29" s="41">
        <v>985.34</v>
      </c>
      <c r="F29" s="41">
        <v>985.34</v>
      </c>
      <c r="G29" s="41">
        <f t="shared" si="1"/>
        <v>-254.65999999999997</v>
      </c>
    </row>
    <row r="30" spans="1:7" x14ac:dyDescent="0.25">
      <c r="A30" s="60" t="s">
        <v>256</v>
      </c>
      <c r="B30" s="41">
        <v>64696</v>
      </c>
      <c r="C30" s="41">
        <v>-44895</v>
      </c>
      <c r="D30" s="41">
        <f t="shared" si="5"/>
        <v>19801</v>
      </c>
      <c r="E30" s="41">
        <v>4950.3</v>
      </c>
      <c r="F30" s="41">
        <v>4950.3</v>
      </c>
      <c r="G30" s="41">
        <f t="shared" si="1"/>
        <v>-59745.7</v>
      </c>
    </row>
    <row r="31" spans="1:7" x14ac:dyDescent="0.25">
      <c r="A31" s="60" t="s">
        <v>257</v>
      </c>
      <c r="B31" s="41">
        <v>354407</v>
      </c>
      <c r="C31" s="41">
        <v>-251268</v>
      </c>
      <c r="D31" s="41">
        <f t="shared" si="5"/>
        <v>103139</v>
      </c>
      <c r="E31" s="41">
        <v>24866.62</v>
      </c>
      <c r="F31" s="41">
        <v>24866.62</v>
      </c>
      <c r="G31" s="41">
        <f t="shared" si="1"/>
        <v>-329540.38</v>
      </c>
    </row>
    <row r="32" spans="1:7" x14ac:dyDescent="0.25">
      <c r="A32" s="60" t="s">
        <v>258</v>
      </c>
      <c r="B32" s="41">
        <v>0</v>
      </c>
      <c r="C32" s="41">
        <v>0</v>
      </c>
      <c r="D32" s="41">
        <f t="shared" si="5"/>
        <v>0</v>
      </c>
      <c r="E32" s="41">
        <v>0</v>
      </c>
      <c r="F32" s="41">
        <v>0</v>
      </c>
      <c r="G32" s="41">
        <f t="shared" si="1"/>
        <v>0</v>
      </c>
    </row>
    <row r="33" spans="1:7" ht="14.45" customHeight="1" x14ac:dyDescent="0.25">
      <c r="A33" s="60" t="s">
        <v>259</v>
      </c>
      <c r="B33" s="41">
        <v>345792</v>
      </c>
      <c r="C33" s="41">
        <v>882118</v>
      </c>
      <c r="D33" s="41">
        <f t="shared" si="5"/>
        <v>1227910</v>
      </c>
      <c r="E33" s="41">
        <v>366568.33</v>
      </c>
      <c r="F33" s="41">
        <v>366568.33</v>
      </c>
      <c r="G33" s="41">
        <f t="shared" si="1"/>
        <v>20776.330000000016</v>
      </c>
    </row>
    <row r="34" spans="1:7" ht="14.45" customHeight="1" x14ac:dyDescent="0.25">
      <c r="A34" s="51" t="s">
        <v>260</v>
      </c>
      <c r="B34" s="41">
        <v>217679</v>
      </c>
      <c r="C34" s="41">
        <v>-16454</v>
      </c>
      <c r="D34" s="41">
        <f>B34+C34</f>
        <v>201225</v>
      </c>
      <c r="E34" s="41">
        <v>68650.399999999994</v>
      </c>
      <c r="F34" s="41">
        <v>68650.399999999994</v>
      </c>
      <c r="G34" s="41">
        <f t="shared" si="1"/>
        <v>-149028.6</v>
      </c>
    </row>
    <row r="35" spans="1:7" ht="14.45" customHeight="1" x14ac:dyDescent="0.25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1"/>
        <v>0</v>
      </c>
    </row>
    <row r="36" spans="1:7" ht="14.45" customHeight="1" x14ac:dyDescent="0.25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1"/>
        <v>0</v>
      </c>
    </row>
    <row r="37" spans="1:7" ht="14.45" customHeight="1" x14ac:dyDescent="0.25">
      <c r="A37" s="51" t="s">
        <v>263</v>
      </c>
      <c r="B37" s="41">
        <f>B38+B39</f>
        <v>0</v>
      </c>
      <c r="C37" s="41">
        <f t="shared" ref="C37:F37" si="6">C38+C39</f>
        <v>0</v>
      </c>
      <c r="D37" s="41">
        <f t="shared" si="6"/>
        <v>0</v>
      </c>
      <c r="E37" s="41">
        <f t="shared" si="6"/>
        <v>0</v>
      </c>
      <c r="F37" s="41">
        <f t="shared" si="6"/>
        <v>0</v>
      </c>
      <c r="G37" s="41">
        <f t="shared" si="1"/>
        <v>0</v>
      </c>
    </row>
    <row r="38" spans="1:7" x14ac:dyDescent="0.25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1"/>
        <v>0</v>
      </c>
    </row>
    <row r="39" spans="1:7" x14ac:dyDescent="0.25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1"/>
        <v>0</v>
      </c>
    </row>
    <row r="40" spans="1:7" x14ac:dyDescent="0.25">
      <c r="A40" s="39"/>
      <c r="B40" s="41"/>
      <c r="C40" s="41"/>
      <c r="D40" s="41"/>
      <c r="E40" s="41"/>
      <c r="F40" s="41"/>
      <c r="G40" s="41"/>
    </row>
    <row r="41" spans="1:7" x14ac:dyDescent="0.25">
      <c r="A41" s="3" t="s">
        <v>266</v>
      </c>
      <c r="B41" s="4">
        <f>B9+B10+B11+B12+B13+B14+B15+B16+B28++B34+B35+B37</f>
        <v>77250167.239999995</v>
      </c>
      <c r="C41" s="4">
        <f t="shared" ref="C41:G41" si="7">C9+C10+C11+C12+C13+C14+C15+C16+C28++C34+C35+C37</f>
        <v>2626031.4900000002</v>
      </c>
      <c r="D41" s="4">
        <f t="shared" si="7"/>
        <v>79876198.730000004</v>
      </c>
      <c r="E41" s="4">
        <f t="shared" si="7"/>
        <v>21968972.199999999</v>
      </c>
      <c r="F41" s="4">
        <f t="shared" si="7"/>
        <v>21968972.199999999</v>
      </c>
      <c r="G41" s="4">
        <f t="shared" si="7"/>
        <v>-55281195.039999999</v>
      </c>
    </row>
    <row r="42" spans="1:7" x14ac:dyDescent="0.25">
      <c r="A42" s="3" t="s">
        <v>267</v>
      </c>
      <c r="B42" s="76"/>
      <c r="C42" s="76"/>
      <c r="D42" s="76"/>
      <c r="E42" s="76"/>
      <c r="F42" s="76"/>
      <c r="G42" s="4">
        <f>IF((F41-B41)&lt;0,0,(F41-B41))</f>
        <v>0</v>
      </c>
    </row>
    <row r="43" spans="1:7" x14ac:dyDescent="0.25">
      <c r="A43" s="39"/>
      <c r="B43" s="43"/>
      <c r="C43" s="43"/>
      <c r="D43" s="43"/>
      <c r="E43" s="43"/>
      <c r="F43" s="43"/>
      <c r="G43" s="43"/>
    </row>
    <row r="44" spans="1:7" x14ac:dyDescent="0.25">
      <c r="A44" s="3" t="s">
        <v>268</v>
      </c>
      <c r="B44" s="43"/>
      <c r="C44" s="43"/>
      <c r="D44" s="43"/>
      <c r="E44" s="43"/>
      <c r="F44" s="43"/>
      <c r="G44" s="43"/>
    </row>
    <row r="45" spans="1:7" x14ac:dyDescent="0.25">
      <c r="A45" s="51" t="s">
        <v>269</v>
      </c>
      <c r="B45" s="41">
        <f>SUM(B46:B53)</f>
        <v>19800557</v>
      </c>
      <c r="C45" s="41">
        <f t="shared" ref="C45:F45" si="8">SUM(C46:C53)</f>
        <v>748809.33000000007</v>
      </c>
      <c r="D45" s="41">
        <f t="shared" si="8"/>
        <v>20549366.330000002</v>
      </c>
      <c r="E45" s="41">
        <f t="shared" si="8"/>
        <v>6488451.3300000001</v>
      </c>
      <c r="F45" s="41">
        <f t="shared" si="8"/>
        <v>6488451.3300000001</v>
      </c>
      <c r="G45" s="41">
        <f>F45-B45</f>
        <v>-13312105.67</v>
      </c>
    </row>
    <row r="46" spans="1:7" x14ac:dyDescent="0.25">
      <c r="A46" s="63" t="s">
        <v>270</v>
      </c>
      <c r="B46" s="41">
        <v>0</v>
      </c>
      <c r="C46" s="41">
        <v>0</v>
      </c>
      <c r="D46" s="41">
        <f>B46+C46</f>
        <v>0</v>
      </c>
      <c r="E46" s="41">
        <v>0</v>
      </c>
      <c r="F46" s="41">
        <v>0</v>
      </c>
      <c r="G46" s="41">
        <f>F46-B46</f>
        <v>0</v>
      </c>
    </row>
    <row r="47" spans="1:7" x14ac:dyDescent="0.25">
      <c r="A47" s="63" t="s">
        <v>271</v>
      </c>
      <c r="B47" s="41">
        <v>0</v>
      </c>
      <c r="C47" s="41">
        <v>0</v>
      </c>
      <c r="D47" s="41">
        <f t="shared" ref="D47:D53" si="9">B47+C47</f>
        <v>0</v>
      </c>
      <c r="E47" s="41">
        <v>0</v>
      </c>
      <c r="F47" s="41">
        <v>0</v>
      </c>
      <c r="G47" s="41">
        <f t="shared" ref="G47:G48" si="10">F47-B47</f>
        <v>0</v>
      </c>
    </row>
    <row r="48" spans="1:7" x14ac:dyDescent="0.25">
      <c r="A48" s="63" t="s">
        <v>272</v>
      </c>
      <c r="B48" s="41">
        <v>14048046</v>
      </c>
      <c r="C48" s="41">
        <v>-155158.47</v>
      </c>
      <c r="D48" s="41">
        <f t="shared" si="9"/>
        <v>13892887.529999999</v>
      </c>
      <c r="E48" s="41">
        <v>4392302.53</v>
      </c>
      <c r="F48" s="41">
        <v>4392302.53</v>
      </c>
      <c r="G48" s="41">
        <f t="shared" si="10"/>
        <v>-9655743.4699999988</v>
      </c>
    </row>
    <row r="49" spans="1:7" ht="30" x14ac:dyDescent="0.25">
      <c r="A49" s="63" t="s">
        <v>273</v>
      </c>
      <c r="B49" s="41">
        <v>5752511</v>
      </c>
      <c r="C49" s="41">
        <v>327928</v>
      </c>
      <c r="D49" s="41">
        <f t="shared" si="9"/>
        <v>6080439</v>
      </c>
      <c r="E49" s="41">
        <v>1520109</v>
      </c>
      <c r="F49" s="41">
        <v>1520109</v>
      </c>
      <c r="G49" s="41">
        <f>F49-B49</f>
        <v>-4232402</v>
      </c>
    </row>
    <row r="50" spans="1:7" x14ac:dyDescent="0.25">
      <c r="A50" s="63" t="s">
        <v>274</v>
      </c>
      <c r="B50" s="41">
        <v>0</v>
      </c>
      <c r="C50" s="41">
        <v>0</v>
      </c>
      <c r="D50" s="41">
        <f t="shared" si="9"/>
        <v>0</v>
      </c>
      <c r="E50" s="41">
        <v>0</v>
      </c>
      <c r="F50" s="41">
        <v>0</v>
      </c>
      <c r="G50" s="41">
        <f t="shared" ref="G50:G63" si="11">F50-B50</f>
        <v>0</v>
      </c>
    </row>
    <row r="51" spans="1:7" x14ac:dyDescent="0.25">
      <c r="A51" s="63" t="s">
        <v>275</v>
      </c>
      <c r="B51" s="41">
        <v>0</v>
      </c>
      <c r="C51" s="41">
        <v>0</v>
      </c>
      <c r="D51" s="41">
        <f t="shared" si="9"/>
        <v>0</v>
      </c>
      <c r="E51" s="41">
        <v>0</v>
      </c>
      <c r="F51" s="41">
        <v>0</v>
      </c>
      <c r="G51" s="41">
        <f t="shared" si="11"/>
        <v>0</v>
      </c>
    </row>
    <row r="52" spans="1:7" ht="30" x14ac:dyDescent="0.25">
      <c r="A52" s="64" t="s">
        <v>276</v>
      </c>
      <c r="B52" s="41">
        <v>0</v>
      </c>
      <c r="C52" s="41">
        <v>0</v>
      </c>
      <c r="D52" s="41">
        <f t="shared" si="9"/>
        <v>0</v>
      </c>
      <c r="E52" s="41">
        <v>0</v>
      </c>
      <c r="F52" s="41">
        <v>0</v>
      </c>
      <c r="G52" s="41">
        <f t="shared" si="11"/>
        <v>0</v>
      </c>
    </row>
    <row r="53" spans="1:7" x14ac:dyDescent="0.25">
      <c r="A53" s="60" t="s">
        <v>277</v>
      </c>
      <c r="B53" s="41">
        <v>0</v>
      </c>
      <c r="C53" s="41">
        <v>576039.80000000005</v>
      </c>
      <c r="D53" s="41">
        <f t="shared" si="9"/>
        <v>576039.80000000005</v>
      </c>
      <c r="E53" s="41">
        <v>576039.80000000005</v>
      </c>
      <c r="F53" s="41">
        <v>576039.80000000005</v>
      </c>
      <c r="G53" s="41">
        <f t="shared" si="11"/>
        <v>576039.80000000005</v>
      </c>
    </row>
    <row r="54" spans="1:7" x14ac:dyDescent="0.25">
      <c r="A54" s="51" t="s">
        <v>278</v>
      </c>
      <c r="B54" s="41">
        <f>SUM(B55:B58)</f>
        <v>0</v>
      </c>
      <c r="C54" s="41">
        <f t="shared" ref="C54:F54" si="12">SUM(C55:C58)</f>
        <v>0</v>
      </c>
      <c r="D54" s="41">
        <f t="shared" si="12"/>
        <v>0</v>
      </c>
      <c r="E54" s="41">
        <f t="shared" si="12"/>
        <v>0</v>
      </c>
      <c r="F54" s="41">
        <f t="shared" si="12"/>
        <v>0</v>
      </c>
      <c r="G54" s="41">
        <f t="shared" si="11"/>
        <v>0</v>
      </c>
    </row>
    <row r="55" spans="1:7" x14ac:dyDescent="0.25">
      <c r="A55" s="64" t="s">
        <v>279</v>
      </c>
      <c r="B55" s="41">
        <v>0</v>
      </c>
      <c r="C55" s="41">
        <v>0</v>
      </c>
      <c r="D55" s="41">
        <f t="shared" ref="D55:D58" si="13">B55+C55</f>
        <v>0</v>
      </c>
      <c r="E55" s="41">
        <v>0</v>
      </c>
      <c r="F55" s="41">
        <v>0</v>
      </c>
      <c r="G55" s="41">
        <f t="shared" si="11"/>
        <v>0</v>
      </c>
    </row>
    <row r="56" spans="1:7" x14ac:dyDescent="0.25">
      <c r="A56" s="63" t="s">
        <v>280</v>
      </c>
      <c r="B56" s="41">
        <v>0</v>
      </c>
      <c r="C56" s="41">
        <v>0</v>
      </c>
      <c r="D56" s="41">
        <f t="shared" si="13"/>
        <v>0</v>
      </c>
      <c r="E56" s="41">
        <v>0</v>
      </c>
      <c r="F56" s="41">
        <v>0</v>
      </c>
      <c r="G56" s="41">
        <f t="shared" si="11"/>
        <v>0</v>
      </c>
    </row>
    <row r="57" spans="1:7" x14ac:dyDescent="0.25">
      <c r="A57" s="63" t="s">
        <v>281</v>
      </c>
      <c r="B57" s="41">
        <v>0</v>
      </c>
      <c r="C57" s="41">
        <v>0</v>
      </c>
      <c r="D57" s="41">
        <f t="shared" si="13"/>
        <v>0</v>
      </c>
      <c r="E57" s="41">
        <v>0</v>
      </c>
      <c r="F57" s="41">
        <v>0</v>
      </c>
      <c r="G57" s="41">
        <f t="shared" si="11"/>
        <v>0</v>
      </c>
    </row>
    <row r="58" spans="1:7" x14ac:dyDescent="0.25">
      <c r="A58" s="64" t="s">
        <v>282</v>
      </c>
      <c r="B58" s="41">
        <v>0</v>
      </c>
      <c r="C58" s="41">
        <v>0</v>
      </c>
      <c r="D58" s="41">
        <f t="shared" si="13"/>
        <v>0</v>
      </c>
      <c r="E58" s="41">
        <v>0</v>
      </c>
      <c r="F58" s="41">
        <v>0</v>
      </c>
      <c r="G58" s="41">
        <f t="shared" si="11"/>
        <v>0</v>
      </c>
    </row>
    <row r="59" spans="1:7" x14ac:dyDescent="0.25">
      <c r="A59" s="51" t="s">
        <v>283</v>
      </c>
      <c r="B59" s="41">
        <f>B60+B61</f>
        <v>0</v>
      </c>
      <c r="C59" s="41">
        <f t="shared" ref="C59:F59" si="14">C60+C61</f>
        <v>0</v>
      </c>
      <c r="D59" s="41">
        <f t="shared" si="14"/>
        <v>0</v>
      </c>
      <c r="E59" s="41">
        <f t="shared" si="14"/>
        <v>0</v>
      </c>
      <c r="F59" s="41">
        <f t="shared" si="14"/>
        <v>0</v>
      </c>
      <c r="G59" s="41">
        <f t="shared" si="11"/>
        <v>0</v>
      </c>
    </row>
    <row r="60" spans="1:7" x14ac:dyDescent="0.25">
      <c r="A60" s="63" t="s">
        <v>284</v>
      </c>
      <c r="B60" s="41">
        <v>0</v>
      </c>
      <c r="C60" s="41">
        <v>0</v>
      </c>
      <c r="D60" s="41">
        <f t="shared" ref="D60:D63" si="15">B60+C60</f>
        <v>0</v>
      </c>
      <c r="E60" s="41">
        <v>0</v>
      </c>
      <c r="F60" s="41">
        <v>0</v>
      </c>
      <c r="G60" s="41">
        <f t="shared" si="11"/>
        <v>0</v>
      </c>
    </row>
    <row r="61" spans="1:7" x14ac:dyDescent="0.25">
      <c r="A61" s="63" t="s">
        <v>285</v>
      </c>
      <c r="B61" s="41">
        <v>0</v>
      </c>
      <c r="C61" s="41">
        <v>0</v>
      </c>
      <c r="D61" s="41">
        <f t="shared" si="15"/>
        <v>0</v>
      </c>
      <c r="E61" s="41">
        <v>0</v>
      </c>
      <c r="F61" s="41">
        <v>0</v>
      </c>
      <c r="G61" s="41">
        <f t="shared" si="11"/>
        <v>0</v>
      </c>
    </row>
    <row r="62" spans="1:7" x14ac:dyDescent="0.25">
      <c r="A62" s="51" t="s">
        <v>286</v>
      </c>
      <c r="B62" s="41">
        <v>0</v>
      </c>
      <c r="C62" s="41">
        <v>0</v>
      </c>
      <c r="D62" s="41">
        <f t="shared" si="15"/>
        <v>0</v>
      </c>
      <c r="E62" s="41">
        <v>0</v>
      </c>
      <c r="F62" s="41">
        <v>0</v>
      </c>
      <c r="G62" s="41">
        <f t="shared" si="11"/>
        <v>0</v>
      </c>
    </row>
    <row r="63" spans="1:7" x14ac:dyDescent="0.25">
      <c r="A63" s="51" t="s">
        <v>287</v>
      </c>
      <c r="B63" s="41">
        <v>0</v>
      </c>
      <c r="C63" s="41">
        <v>0</v>
      </c>
      <c r="D63" s="41">
        <f t="shared" si="15"/>
        <v>0</v>
      </c>
      <c r="E63" s="41">
        <v>0</v>
      </c>
      <c r="F63" s="41">
        <v>0</v>
      </c>
      <c r="G63" s="41">
        <f t="shared" si="11"/>
        <v>0</v>
      </c>
    </row>
    <row r="64" spans="1:7" x14ac:dyDescent="0.25">
      <c r="A64" s="39"/>
      <c r="B64" s="43"/>
      <c r="C64" s="43"/>
      <c r="D64" s="43"/>
      <c r="E64" s="43"/>
      <c r="F64" s="43"/>
      <c r="G64" s="43"/>
    </row>
    <row r="65" spans="1:7" x14ac:dyDescent="0.25">
      <c r="A65" s="3" t="s">
        <v>288</v>
      </c>
      <c r="B65" s="4">
        <f>B45+B54+B59+B62+B63</f>
        <v>19800557</v>
      </c>
      <c r="C65" s="4">
        <f t="shared" ref="C65:F65" si="16">C45+C54+C59+C62+C63</f>
        <v>748809.33000000007</v>
      </c>
      <c r="D65" s="4">
        <f t="shared" si="16"/>
        <v>20549366.330000002</v>
      </c>
      <c r="E65" s="4">
        <f t="shared" si="16"/>
        <v>6488451.3300000001</v>
      </c>
      <c r="F65" s="4">
        <f t="shared" si="16"/>
        <v>6488451.3300000001</v>
      </c>
      <c r="G65" s="4">
        <f>F65-B65</f>
        <v>-13312105.67</v>
      </c>
    </row>
    <row r="66" spans="1:7" x14ac:dyDescent="0.25">
      <c r="A66" s="39"/>
      <c r="B66" s="43"/>
      <c r="C66" s="43"/>
      <c r="D66" s="43"/>
      <c r="E66" s="43"/>
      <c r="F66" s="43"/>
      <c r="G66" s="43"/>
    </row>
    <row r="67" spans="1:7" x14ac:dyDescent="0.25">
      <c r="A67" s="3" t="s">
        <v>289</v>
      </c>
      <c r="B67" s="4">
        <f>B68</f>
        <v>0</v>
      </c>
      <c r="C67" s="4">
        <f t="shared" ref="C67:G67" si="17">C68</f>
        <v>0</v>
      </c>
      <c r="D67" s="4">
        <f t="shared" si="17"/>
        <v>0</v>
      </c>
      <c r="E67" s="4">
        <f t="shared" si="17"/>
        <v>0</v>
      </c>
      <c r="F67" s="4">
        <f t="shared" si="17"/>
        <v>0</v>
      </c>
      <c r="G67" s="4">
        <f t="shared" si="17"/>
        <v>0</v>
      </c>
    </row>
    <row r="68" spans="1:7" x14ac:dyDescent="0.25">
      <c r="A68" s="51" t="s">
        <v>290</v>
      </c>
      <c r="B68" s="41">
        <v>0</v>
      </c>
      <c r="C68" s="41">
        <v>0</v>
      </c>
      <c r="D68" s="41">
        <f>B68+C68</f>
        <v>0</v>
      </c>
      <c r="E68" s="41">
        <v>0</v>
      </c>
      <c r="F68" s="41">
        <v>0</v>
      </c>
      <c r="G68" s="41">
        <f t="shared" ref="G68" si="18">F68-B68</f>
        <v>0</v>
      </c>
    </row>
    <row r="69" spans="1:7" x14ac:dyDescent="0.25">
      <c r="A69" s="39"/>
      <c r="B69" s="43"/>
      <c r="C69" s="43"/>
      <c r="D69" s="43"/>
      <c r="E69" s="43"/>
      <c r="F69" s="43"/>
      <c r="G69" s="43"/>
    </row>
    <row r="70" spans="1:7" x14ac:dyDescent="0.25">
      <c r="A70" s="3" t="s">
        <v>291</v>
      </c>
      <c r="B70" s="4">
        <f>B41+B65+B67</f>
        <v>97050724.239999995</v>
      </c>
      <c r="C70" s="4">
        <f t="shared" ref="C70:G70" si="19">C41+C65+C67</f>
        <v>3374840.8200000003</v>
      </c>
      <c r="D70" s="4">
        <f t="shared" si="19"/>
        <v>100425565.06</v>
      </c>
      <c r="E70" s="4">
        <f t="shared" si="19"/>
        <v>28457423.530000001</v>
      </c>
      <c r="F70" s="4">
        <f t="shared" si="19"/>
        <v>28457423.530000001</v>
      </c>
      <c r="G70" s="4">
        <f t="shared" si="19"/>
        <v>-68593300.709999993</v>
      </c>
    </row>
    <row r="71" spans="1:7" x14ac:dyDescent="0.25">
      <c r="A71" s="39"/>
      <c r="B71" s="43"/>
      <c r="C71" s="43"/>
      <c r="D71" s="43"/>
      <c r="E71" s="43"/>
      <c r="F71" s="43"/>
      <c r="G71" s="43"/>
    </row>
    <row r="72" spans="1:7" x14ac:dyDescent="0.25">
      <c r="A72" s="3" t="s">
        <v>292</v>
      </c>
      <c r="B72" s="43"/>
      <c r="C72" s="43"/>
      <c r="D72" s="43"/>
      <c r="E72" s="43"/>
      <c r="F72" s="43"/>
      <c r="G72" s="43"/>
    </row>
    <row r="73" spans="1:7" ht="30" x14ac:dyDescent="0.25">
      <c r="A73" s="56" t="s">
        <v>293</v>
      </c>
      <c r="B73" s="41">
        <v>0</v>
      </c>
      <c r="C73" s="41">
        <v>0</v>
      </c>
      <c r="D73" s="41">
        <f t="shared" ref="D73:D74" si="20">B73+C73</f>
        <v>0</v>
      </c>
      <c r="E73" s="41">
        <v>0</v>
      </c>
      <c r="F73" s="41">
        <v>0</v>
      </c>
      <c r="G73" s="41">
        <f t="shared" ref="G73:G74" si="21">F73-B73</f>
        <v>0</v>
      </c>
    </row>
    <row r="74" spans="1:7" ht="30" x14ac:dyDescent="0.25">
      <c r="A74" s="56" t="s">
        <v>294</v>
      </c>
      <c r="B74" s="41">
        <v>0</v>
      </c>
      <c r="C74" s="41">
        <v>0</v>
      </c>
      <c r="D74" s="41">
        <f t="shared" si="20"/>
        <v>0</v>
      </c>
      <c r="E74" s="41">
        <v>0</v>
      </c>
      <c r="F74" s="41">
        <v>0</v>
      </c>
      <c r="G74" s="41">
        <f t="shared" si="21"/>
        <v>0</v>
      </c>
    </row>
    <row r="75" spans="1:7" x14ac:dyDescent="0.25">
      <c r="A75" s="17" t="s">
        <v>295</v>
      </c>
      <c r="B75" s="4">
        <f>B73+B74</f>
        <v>0</v>
      </c>
      <c r="C75" s="4">
        <f t="shared" ref="C75:G75" si="22">C73+C74</f>
        <v>0</v>
      </c>
      <c r="D75" s="4">
        <f t="shared" si="22"/>
        <v>0</v>
      </c>
      <c r="E75" s="4">
        <f t="shared" si="22"/>
        <v>0</v>
      </c>
      <c r="F75" s="4">
        <f t="shared" si="22"/>
        <v>0</v>
      </c>
      <c r="G75" s="4">
        <f t="shared" si="22"/>
        <v>0</v>
      </c>
    </row>
    <row r="76" spans="1:7" x14ac:dyDescent="0.25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7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60"/>
  <sheetViews>
    <sheetView showGridLines="0" topLeftCell="A145" zoomScale="75" zoomScaleNormal="75" workbookViewId="0">
      <selection activeCell="B9" sqref="B9:G159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33.6" customHeight="1" x14ac:dyDescent="0.25">
      <c r="A1" s="147" t="s">
        <v>296</v>
      </c>
      <c r="B1" s="130"/>
      <c r="C1" s="130"/>
      <c r="D1" s="130"/>
      <c r="E1" s="130"/>
      <c r="F1" s="130"/>
      <c r="G1" s="131"/>
    </row>
    <row r="2" spans="1:7" x14ac:dyDescent="0.25">
      <c r="A2" s="132" t="str">
        <f>'Formato 1'!A2</f>
        <v xml:space="preserve"> MUNICIPIO DE SANTA CATARINA, GTO</v>
      </c>
      <c r="B2" s="133"/>
      <c r="C2" s="133"/>
      <c r="D2" s="133"/>
      <c r="E2" s="133"/>
      <c r="F2" s="133"/>
      <c r="G2" s="134"/>
    </row>
    <row r="3" spans="1:7" x14ac:dyDescent="0.25">
      <c r="A3" s="135" t="s">
        <v>297</v>
      </c>
      <c r="B3" s="136"/>
      <c r="C3" s="136"/>
      <c r="D3" s="136"/>
      <c r="E3" s="136"/>
      <c r="F3" s="136"/>
      <c r="G3" s="137"/>
    </row>
    <row r="4" spans="1:7" x14ac:dyDescent="0.25">
      <c r="A4" s="135" t="s">
        <v>298</v>
      </c>
      <c r="B4" s="136"/>
      <c r="C4" s="136"/>
      <c r="D4" s="136"/>
      <c r="E4" s="136"/>
      <c r="F4" s="136"/>
      <c r="G4" s="137"/>
    </row>
    <row r="5" spans="1:7" x14ac:dyDescent="0.25">
      <c r="A5" s="135" t="str">
        <f>'Formato 3'!A4</f>
        <v>Del 01 de enero al 31 de marzo de 2026</v>
      </c>
      <c r="B5" s="136"/>
      <c r="C5" s="136"/>
      <c r="D5" s="136"/>
      <c r="E5" s="136"/>
      <c r="F5" s="136"/>
      <c r="G5" s="137"/>
    </row>
    <row r="6" spans="1:7" x14ac:dyDescent="0.25">
      <c r="A6" s="138" t="s">
        <v>2</v>
      </c>
      <c r="B6" s="139"/>
      <c r="C6" s="139"/>
      <c r="D6" s="139"/>
      <c r="E6" s="139"/>
      <c r="F6" s="139"/>
      <c r="G6" s="140"/>
    </row>
    <row r="7" spans="1:7" x14ac:dyDescent="0.25">
      <c r="A7" s="145" t="s">
        <v>5</v>
      </c>
      <c r="B7" s="145" t="s">
        <v>299</v>
      </c>
      <c r="C7" s="145"/>
      <c r="D7" s="145"/>
      <c r="E7" s="145"/>
      <c r="F7" s="145"/>
      <c r="G7" s="146" t="s">
        <v>300</v>
      </c>
    </row>
    <row r="8" spans="1:7" ht="30" x14ac:dyDescent="0.25">
      <c r="A8" s="145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45"/>
    </row>
    <row r="9" spans="1:7" x14ac:dyDescent="0.25">
      <c r="A9" s="26" t="s">
        <v>304</v>
      </c>
      <c r="B9" s="66">
        <f>B10+B18+B189+B28+B38+B48+B58+B62+B71+B75</f>
        <v>77250167.239999995</v>
      </c>
      <c r="C9" s="66">
        <f t="shared" ref="C9:G9" si="0">C10+C18+C189+C28+C38+C48+C58+C62+C71+C75</f>
        <v>7081593.4900000002</v>
      </c>
      <c r="D9" s="66">
        <f t="shared" si="0"/>
        <v>84331760.729999989</v>
      </c>
      <c r="E9" s="66">
        <f t="shared" si="0"/>
        <v>14648001.99</v>
      </c>
      <c r="F9" s="66">
        <f t="shared" si="0"/>
        <v>14648001.99</v>
      </c>
      <c r="G9" s="66">
        <f t="shared" si="0"/>
        <v>69683758.74000001</v>
      </c>
    </row>
    <row r="10" spans="1:7" x14ac:dyDescent="0.25">
      <c r="A10" s="67" t="s">
        <v>305</v>
      </c>
      <c r="B10" s="66">
        <f>SUM(B11:B17)</f>
        <v>41880592.609999999</v>
      </c>
      <c r="C10" s="66">
        <f t="shared" ref="C10:G10" si="1">SUM(C11:C17)</f>
        <v>69394.559999999998</v>
      </c>
      <c r="D10" s="66">
        <f t="shared" si="1"/>
        <v>41949987.169999994</v>
      </c>
      <c r="E10" s="66">
        <f t="shared" si="1"/>
        <v>5457742.6899999995</v>
      </c>
      <c r="F10" s="66">
        <f t="shared" si="1"/>
        <v>5457742.6899999995</v>
      </c>
      <c r="G10" s="66">
        <f t="shared" si="1"/>
        <v>36492244.480000004</v>
      </c>
    </row>
    <row r="11" spans="1:7" x14ac:dyDescent="0.25">
      <c r="A11" s="68" t="s">
        <v>306</v>
      </c>
      <c r="B11" s="58">
        <v>24392411.649999999</v>
      </c>
      <c r="C11" s="58">
        <v>-30000</v>
      </c>
      <c r="D11" s="58">
        <f>B11+C11</f>
        <v>24362411.649999999</v>
      </c>
      <c r="E11" s="58">
        <v>3950557.22</v>
      </c>
      <c r="F11" s="58">
        <v>3950557.22</v>
      </c>
      <c r="G11" s="58">
        <f>D11-E11</f>
        <v>20411854.43</v>
      </c>
    </row>
    <row r="12" spans="1:7" x14ac:dyDescent="0.25">
      <c r="A12" s="68" t="s">
        <v>307</v>
      </c>
      <c r="B12" s="58">
        <v>4518408</v>
      </c>
      <c r="C12" s="58">
        <v>88128</v>
      </c>
      <c r="D12" s="58">
        <f t="shared" ref="D12:D17" si="2">B12+C12</f>
        <v>4606536</v>
      </c>
      <c r="E12" s="58">
        <v>719207.31</v>
      </c>
      <c r="F12" s="58">
        <v>719207.31</v>
      </c>
      <c r="G12" s="58">
        <f t="shared" ref="G12:G17" si="3">D12-E12</f>
        <v>3887328.69</v>
      </c>
    </row>
    <row r="13" spans="1:7" x14ac:dyDescent="0.25">
      <c r="A13" s="68" t="s">
        <v>308</v>
      </c>
      <c r="B13" s="58">
        <v>5921674.2999999998</v>
      </c>
      <c r="C13" s="58">
        <v>0</v>
      </c>
      <c r="D13" s="58">
        <f t="shared" si="2"/>
        <v>5921674.2999999998</v>
      </c>
      <c r="E13" s="58">
        <v>97917.77</v>
      </c>
      <c r="F13" s="58">
        <v>97917.77</v>
      </c>
      <c r="G13" s="58">
        <f t="shared" si="3"/>
        <v>5823756.5300000003</v>
      </c>
    </row>
    <row r="14" spans="1:7" x14ac:dyDescent="0.25">
      <c r="A14" s="68" t="s">
        <v>309</v>
      </c>
      <c r="B14" s="58">
        <v>0</v>
      </c>
      <c r="C14" s="58">
        <v>4950.66</v>
      </c>
      <c r="D14" s="58">
        <f t="shared" si="2"/>
        <v>4950.66</v>
      </c>
      <c r="E14" s="58">
        <v>900.12</v>
      </c>
      <c r="F14" s="58">
        <v>900.12</v>
      </c>
      <c r="G14" s="58">
        <f t="shared" si="3"/>
        <v>4050.54</v>
      </c>
    </row>
    <row r="15" spans="1:7" x14ac:dyDescent="0.25">
      <c r="A15" s="68" t="s">
        <v>310</v>
      </c>
      <c r="B15" s="58">
        <v>7048098.6600000001</v>
      </c>
      <c r="C15" s="58">
        <v>6315.9</v>
      </c>
      <c r="D15" s="58">
        <f t="shared" si="2"/>
        <v>7054414.5600000005</v>
      </c>
      <c r="E15" s="58">
        <v>689160.27</v>
      </c>
      <c r="F15" s="58">
        <v>689160.27</v>
      </c>
      <c r="G15" s="58">
        <f t="shared" si="3"/>
        <v>6365254.290000001</v>
      </c>
    </row>
    <row r="16" spans="1:7" x14ac:dyDescent="0.25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25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25">
      <c r="A18" s="67" t="s">
        <v>313</v>
      </c>
      <c r="B18" s="66">
        <f>SUM(B19:B27)</f>
        <v>5927489.6200000001</v>
      </c>
      <c r="C18" s="66">
        <f t="shared" ref="C18:G18" si="4">SUM(C19:C27)</f>
        <v>1974421.8900000001</v>
      </c>
      <c r="D18" s="66">
        <f t="shared" si="4"/>
        <v>7901911.5099999998</v>
      </c>
      <c r="E18" s="66">
        <f t="shared" si="4"/>
        <v>1543471.27</v>
      </c>
      <c r="F18" s="66">
        <f t="shared" si="4"/>
        <v>1543471.27</v>
      </c>
      <c r="G18" s="66">
        <f t="shared" si="4"/>
        <v>6358440.2399999993</v>
      </c>
    </row>
    <row r="19" spans="1:7" x14ac:dyDescent="0.25">
      <c r="A19" s="68" t="s">
        <v>314</v>
      </c>
      <c r="B19" s="58">
        <v>664602.71</v>
      </c>
      <c r="C19" s="58">
        <v>97175</v>
      </c>
      <c r="D19" s="58">
        <f t="shared" ref="D19:D27" si="5">B19+C19</f>
        <v>761777.71</v>
      </c>
      <c r="E19" s="58">
        <v>186990.74</v>
      </c>
      <c r="F19" s="58">
        <v>186990.74</v>
      </c>
      <c r="G19" s="58">
        <f t="shared" ref="G19:G27" si="6">D19-E19</f>
        <v>574786.97</v>
      </c>
    </row>
    <row r="20" spans="1:7" x14ac:dyDescent="0.25">
      <c r="A20" s="68" t="s">
        <v>315</v>
      </c>
      <c r="B20" s="58">
        <v>701500</v>
      </c>
      <c r="C20" s="58">
        <v>53500</v>
      </c>
      <c r="D20" s="58">
        <f t="shared" si="5"/>
        <v>755000</v>
      </c>
      <c r="E20" s="58">
        <v>172198.64</v>
      </c>
      <c r="F20" s="58">
        <v>172198.64</v>
      </c>
      <c r="G20" s="58">
        <f t="shared" si="6"/>
        <v>582801.36</v>
      </c>
    </row>
    <row r="21" spans="1:7" x14ac:dyDescent="0.25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25">
      <c r="A22" s="68" t="s">
        <v>317</v>
      </c>
      <c r="B22" s="58">
        <v>1240385.44</v>
      </c>
      <c r="C22" s="58">
        <v>591058.55000000005</v>
      </c>
      <c r="D22" s="58">
        <f t="shared" si="5"/>
        <v>1831443.99</v>
      </c>
      <c r="E22" s="58">
        <v>376154</v>
      </c>
      <c r="F22" s="58">
        <v>376154</v>
      </c>
      <c r="G22" s="58">
        <f t="shared" si="6"/>
        <v>1455289.99</v>
      </c>
    </row>
    <row r="23" spans="1:7" x14ac:dyDescent="0.25">
      <c r="A23" s="68" t="s">
        <v>318</v>
      </c>
      <c r="B23" s="58">
        <v>125000</v>
      </c>
      <c r="C23" s="58">
        <v>0</v>
      </c>
      <c r="D23" s="58">
        <f t="shared" si="5"/>
        <v>125000</v>
      </c>
      <c r="E23" s="58">
        <v>27023.360000000001</v>
      </c>
      <c r="F23" s="58">
        <v>27023.360000000001</v>
      </c>
      <c r="G23" s="58">
        <f t="shared" si="6"/>
        <v>97976.639999999999</v>
      </c>
    </row>
    <row r="24" spans="1:7" x14ac:dyDescent="0.25">
      <c r="A24" s="68" t="s">
        <v>319</v>
      </c>
      <c r="B24" s="58">
        <v>1807601.47</v>
      </c>
      <c r="C24" s="58">
        <v>1038433.34</v>
      </c>
      <c r="D24" s="58">
        <f t="shared" si="5"/>
        <v>2846034.81</v>
      </c>
      <c r="E24" s="58">
        <v>339538.93</v>
      </c>
      <c r="F24" s="58">
        <v>339538.93</v>
      </c>
      <c r="G24" s="58">
        <f t="shared" si="6"/>
        <v>2506495.88</v>
      </c>
    </row>
    <row r="25" spans="1:7" x14ac:dyDescent="0.25">
      <c r="A25" s="68" t="s">
        <v>320</v>
      </c>
      <c r="B25" s="58">
        <v>530000</v>
      </c>
      <c r="C25" s="58">
        <v>-10000</v>
      </c>
      <c r="D25" s="58">
        <f t="shared" si="5"/>
        <v>520000</v>
      </c>
      <c r="E25" s="58">
        <v>59497.78</v>
      </c>
      <c r="F25" s="58">
        <v>59497.78</v>
      </c>
      <c r="G25" s="58">
        <f t="shared" si="6"/>
        <v>460502.22</v>
      </c>
    </row>
    <row r="26" spans="1:7" x14ac:dyDescent="0.25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25">
      <c r="A27" s="68" t="s">
        <v>322</v>
      </c>
      <c r="B27" s="58">
        <v>858400</v>
      </c>
      <c r="C27" s="58">
        <v>204255</v>
      </c>
      <c r="D27" s="58">
        <f t="shared" si="5"/>
        <v>1062655</v>
      </c>
      <c r="E27" s="58">
        <v>382067.82</v>
      </c>
      <c r="F27" s="58">
        <v>382067.82</v>
      </c>
      <c r="G27" s="58">
        <f t="shared" si="6"/>
        <v>680587.17999999993</v>
      </c>
    </row>
    <row r="28" spans="1:7" x14ac:dyDescent="0.25">
      <c r="A28" s="67" t="s">
        <v>323</v>
      </c>
      <c r="B28" s="66">
        <f>SUM(B29:B37)</f>
        <v>16571085.01</v>
      </c>
      <c r="C28" s="66">
        <f t="shared" ref="C28:G28" si="7">SUM(C29:C37)</f>
        <v>1025032.0800000001</v>
      </c>
      <c r="D28" s="66">
        <f t="shared" si="7"/>
        <v>17596117.09</v>
      </c>
      <c r="E28" s="66">
        <f t="shared" si="7"/>
        <v>4174672.4</v>
      </c>
      <c r="F28" s="66">
        <f t="shared" si="7"/>
        <v>4174672.4</v>
      </c>
      <c r="G28" s="66">
        <f t="shared" si="7"/>
        <v>13421444.689999998</v>
      </c>
    </row>
    <row r="29" spans="1:7" x14ac:dyDescent="0.25">
      <c r="A29" s="68" t="s">
        <v>324</v>
      </c>
      <c r="B29" s="58">
        <v>2665000</v>
      </c>
      <c r="C29" s="58">
        <v>-320688.75</v>
      </c>
      <c r="D29" s="58">
        <f t="shared" ref="D29:D82" si="8">B29+C29</f>
        <v>2344311.25</v>
      </c>
      <c r="E29" s="58">
        <v>708527.2</v>
      </c>
      <c r="F29" s="58">
        <v>708527.2</v>
      </c>
      <c r="G29" s="58">
        <f t="shared" ref="G29:G37" si="9">D29-E29</f>
        <v>1635784.05</v>
      </c>
    </row>
    <row r="30" spans="1:7" x14ac:dyDescent="0.25">
      <c r="A30" s="68" t="s">
        <v>325</v>
      </c>
      <c r="B30" s="58">
        <v>920000</v>
      </c>
      <c r="C30" s="58">
        <v>26883</v>
      </c>
      <c r="D30" s="58">
        <f t="shared" si="8"/>
        <v>946883</v>
      </c>
      <c r="E30" s="58">
        <v>87448.26</v>
      </c>
      <c r="F30" s="58">
        <v>87448.26</v>
      </c>
      <c r="G30" s="58">
        <f t="shared" si="9"/>
        <v>859434.74</v>
      </c>
    </row>
    <row r="31" spans="1:7" x14ac:dyDescent="0.25">
      <c r="A31" s="68" t="s">
        <v>326</v>
      </c>
      <c r="B31" s="58">
        <v>1541679</v>
      </c>
      <c r="C31" s="58">
        <v>143946</v>
      </c>
      <c r="D31" s="58">
        <f t="shared" si="8"/>
        <v>1685625</v>
      </c>
      <c r="E31" s="58">
        <v>196907.51999999999</v>
      </c>
      <c r="F31" s="58">
        <v>196907.51999999999</v>
      </c>
      <c r="G31" s="58">
        <f t="shared" si="9"/>
        <v>1488717.48</v>
      </c>
    </row>
    <row r="32" spans="1:7" x14ac:dyDescent="0.25">
      <c r="A32" s="68" t="s">
        <v>327</v>
      </c>
      <c r="B32" s="58">
        <v>974000</v>
      </c>
      <c r="C32" s="58">
        <v>22638</v>
      </c>
      <c r="D32" s="58">
        <f t="shared" si="8"/>
        <v>996638</v>
      </c>
      <c r="E32" s="58">
        <v>904029.76</v>
      </c>
      <c r="F32" s="58">
        <v>904029.76</v>
      </c>
      <c r="G32" s="58">
        <f t="shared" si="9"/>
        <v>92608.239999999991</v>
      </c>
    </row>
    <row r="33" spans="1:7" ht="14.45" customHeight="1" x14ac:dyDescent="0.25">
      <c r="A33" s="68" t="s">
        <v>328</v>
      </c>
      <c r="B33" s="58">
        <v>2740171.77</v>
      </c>
      <c r="C33" s="58">
        <v>322191</v>
      </c>
      <c r="D33" s="58">
        <f t="shared" si="8"/>
        <v>3062362.77</v>
      </c>
      <c r="E33" s="58">
        <v>813298.43</v>
      </c>
      <c r="F33" s="58">
        <v>813298.43</v>
      </c>
      <c r="G33" s="58">
        <f t="shared" si="9"/>
        <v>2249064.34</v>
      </c>
    </row>
    <row r="34" spans="1:7" ht="14.45" customHeight="1" x14ac:dyDescent="0.25">
      <c r="A34" s="68" t="s">
        <v>329</v>
      </c>
      <c r="B34" s="58">
        <v>360000</v>
      </c>
      <c r="C34" s="58">
        <v>200000</v>
      </c>
      <c r="D34" s="58">
        <f t="shared" si="8"/>
        <v>560000</v>
      </c>
      <c r="E34" s="58">
        <v>24244</v>
      </c>
      <c r="F34" s="58">
        <v>24244</v>
      </c>
      <c r="G34" s="58">
        <f t="shared" si="9"/>
        <v>535756</v>
      </c>
    </row>
    <row r="35" spans="1:7" ht="14.45" customHeight="1" x14ac:dyDescent="0.25">
      <c r="A35" s="68" t="s">
        <v>330</v>
      </c>
      <c r="B35" s="58">
        <v>311000</v>
      </c>
      <c r="C35" s="58">
        <v>21695.83</v>
      </c>
      <c r="D35" s="58">
        <f t="shared" si="8"/>
        <v>332695.83</v>
      </c>
      <c r="E35" s="58">
        <v>57396.31</v>
      </c>
      <c r="F35" s="58">
        <v>57396.31</v>
      </c>
      <c r="G35" s="58">
        <f t="shared" si="9"/>
        <v>275299.52</v>
      </c>
    </row>
    <row r="36" spans="1:7" ht="14.45" customHeight="1" x14ac:dyDescent="0.25">
      <c r="A36" s="68" t="s">
        <v>331</v>
      </c>
      <c r="B36" s="58">
        <v>6109234.2400000002</v>
      </c>
      <c r="C36" s="58">
        <v>711955</v>
      </c>
      <c r="D36" s="58">
        <f t="shared" si="8"/>
        <v>6821189.2400000002</v>
      </c>
      <c r="E36" s="58">
        <v>1241380.46</v>
      </c>
      <c r="F36" s="58">
        <v>1241380.46</v>
      </c>
      <c r="G36" s="58">
        <f t="shared" si="9"/>
        <v>5579808.7800000003</v>
      </c>
    </row>
    <row r="37" spans="1:7" ht="14.45" customHeight="1" x14ac:dyDescent="0.25">
      <c r="A37" s="68" t="s">
        <v>332</v>
      </c>
      <c r="B37" s="58">
        <v>950000</v>
      </c>
      <c r="C37" s="58">
        <v>-103588</v>
      </c>
      <c r="D37" s="58">
        <f t="shared" si="8"/>
        <v>846412</v>
      </c>
      <c r="E37" s="58">
        <v>141440.46</v>
      </c>
      <c r="F37" s="58">
        <v>141440.46</v>
      </c>
      <c r="G37" s="58">
        <f t="shared" si="9"/>
        <v>704971.54</v>
      </c>
    </row>
    <row r="38" spans="1:7" x14ac:dyDescent="0.25">
      <c r="A38" s="67" t="s">
        <v>333</v>
      </c>
      <c r="B38" s="66">
        <f>SUM(B39:B47)</f>
        <v>12520000</v>
      </c>
      <c r="C38" s="66">
        <f t="shared" ref="C38:G38" si="10">SUM(C39:C47)</f>
        <v>1174199.6499999999</v>
      </c>
      <c r="D38" s="66">
        <f t="shared" si="10"/>
        <v>13694199.65</v>
      </c>
      <c r="E38" s="66">
        <f t="shared" si="10"/>
        <v>3000230.73</v>
      </c>
      <c r="F38" s="66">
        <f t="shared" si="10"/>
        <v>3000230.73</v>
      </c>
      <c r="G38" s="66">
        <f t="shared" si="10"/>
        <v>10693968.92</v>
      </c>
    </row>
    <row r="39" spans="1:7" x14ac:dyDescent="0.25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25">
      <c r="A40" s="68" t="s">
        <v>335</v>
      </c>
      <c r="B40" s="58">
        <v>4800000</v>
      </c>
      <c r="C40" s="58">
        <v>0</v>
      </c>
      <c r="D40" s="58">
        <f t="shared" si="8"/>
        <v>4800000</v>
      </c>
      <c r="E40" s="58">
        <v>1200000</v>
      </c>
      <c r="F40" s="58">
        <v>1200000</v>
      </c>
      <c r="G40" s="58">
        <f t="shared" si="11"/>
        <v>3600000</v>
      </c>
    </row>
    <row r="41" spans="1:7" x14ac:dyDescent="0.25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25">
      <c r="A42" s="68" t="s">
        <v>337</v>
      </c>
      <c r="B42" s="58">
        <v>7700000</v>
      </c>
      <c r="C42" s="58">
        <v>1174199.6499999999</v>
      </c>
      <c r="D42" s="58">
        <f t="shared" si="8"/>
        <v>8874199.6500000004</v>
      </c>
      <c r="E42" s="58">
        <v>1800230.73</v>
      </c>
      <c r="F42" s="58">
        <v>1800230.73</v>
      </c>
      <c r="G42" s="58">
        <f t="shared" si="11"/>
        <v>7073968.9199999999</v>
      </c>
    </row>
    <row r="43" spans="1:7" x14ac:dyDescent="0.25">
      <c r="A43" s="68" t="s">
        <v>338</v>
      </c>
      <c r="B43" s="58">
        <v>20000</v>
      </c>
      <c r="C43" s="58">
        <v>0</v>
      </c>
      <c r="D43" s="58">
        <f t="shared" si="8"/>
        <v>20000</v>
      </c>
      <c r="E43" s="58">
        <v>0</v>
      </c>
      <c r="F43" s="58">
        <v>0</v>
      </c>
      <c r="G43" s="58">
        <f t="shared" si="11"/>
        <v>20000</v>
      </c>
    </row>
    <row r="44" spans="1:7" x14ac:dyDescent="0.25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25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25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25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25">
      <c r="A48" s="67" t="s">
        <v>343</v>
      </c>
      <c r="B48" s="66">
        <f>SUM(B49:B57)</f>
        <v>351000</v>
      </c>
      <c r="C48" s="66">
        <f t="shared" ref="C48:G48" si="12">SUM(C49:C57)</f>
        <v>2226126</v>
      </c>
      <c r="D48" s="66">
        <f t="shared" si="12"/>
        <v>2577126</v>
      </c>
      <c r="E48" s="66">
        <f t="shared" si="12"/>
        <v>168426</v>
      </c>
      <c r="F48" s="66">
        <f t="shared" si="12"/>
        <v>168426</v>
      </c>
      <c r="G48" s="66">
        <f t="shared" si="12"/>
        <v>2408700</v>
      </c>
    </row>
    <row r="49" spans="1:7" x14ac:dyDescent="0.25">
      <c r="A49" s="68" t="s">
        <v>344</v>
      </c>
      <c r="B49" s="58">
        <v>316000</v>
      </c>
      <c r="C49" s="58">
        <v>335798</v>
      </c>
      <c r="D49" s="58">
        <f t="shared" si="8"/>
        <v>651798</v>
      </c>
      <c r="E49" s="58">
        <v>22798</v>
      </c>
      <c r="F49" s="58">
        <v>22798</v>
      </c>
      <c r="G49" s="58">
        <f t="shared" ref="G49:G57" si="13">D49-E49</f>
        <v>629000</v>
      </c>
    </row>
    <row r="50" spans="1:7" x14ac:dyDescent="0.25">
      <c r="A50" s="68" t="s">
        <v>345</v>
      </c>
      <c r="B50" s="58">
        <v>0</v>
      </c>
      <c r="C50" s="58">
        <v>13500</v>
      </c>
      <c r="D50" s="58">
        <f t="shared" si="8"/>
        <v>13500</v>
      </c>
      <c r="E50" s="58">
        <v>13500</v>
      </c>
      <c r="F50" s="58">
        <v>13500</v>
      </c>
      <c r="G50" s="58">
        <f t="shared" si="13"/>
        <v>0</v>
      </c>
    </row>
    <row r="51" spans="1:7" x14ac:dyDescent="0.25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25">
      <c r="A52" s="68" t="s">
        <v>347</v>
      </c>
      <c r="B52" s="58">
        <v>0</v>
      </c>
      <c r="C52" s="58">
        <v>1737300</v>
      </c>
      <c r="D52" s="58">
        <f t="shared" si="8"/>
        <v>1737300</v>
      </c>
      <c r="E52" s="58">
        <v>0</v>
      </c>
      <c r="F52" s="58">
        <v>0</v>
      </c>
      <c r="G52" s="58">
        <f t="shared" si="13"/>
        <v>1737300</v>
      </c>
    </row>
    <row r="53" spans="1:7" x14ac:dyDescent="0.25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25">
      <c r="A54" s="68" t="s">
        <v>349</v>
      </c>
      <c r="B54" s="58">
        <v>35000</v>
      </c>
      <c r="C54" s="58">
        <v>33940</v>
      </c>
      <c r="D54" s="58">
        <f t="shared" si="8"/>
        <v>68940</v>
      </c>
      <c r="E54" s="58">
        <v>26540</v>
      </c>
      <c r="F54" s="58">
        <v>26540</v>
      </c>
      <c r="G54" s="58">
        <f t="shared" si="13"/>
        <v>42400</v>
      </c>
    </row>
    <row r="55" spans="1:7" x14ac:dyDescent="0.25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25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25">
      <c r="A57" s="68" t="s">
        <v>352</v>
      </c>
      <c r="B57" s="58">
        <v>0</v>
      </c>
      <c r="C57" s="58">
        <v>105588</v>
      </c>
      <c r="D57" s="58">
        <f t="shared" si="8"/>
        <v>105588</v>
      </c>
      <c r="E57" s="58">
        <v>105588</v>
      </c>
      <c r="F57" s="58">
        <v>105588</v>
      </c>
      <c r="G57" s="58">
        <f t="shared" si="13"/>
        <v>0</v>
      </c>
    </row>
    <row r="58" spans="1:7" x14ac:dyDescent="0.25">
      <c r="A58" s="67" t="s">
        <v>353</v>
      </c>
      <c r="B58" s="66">
        <f>SUM(B59:B61)</f>
        <v>0</v>
      </c>
      <c r="C58" s="66">
        <f t="shared" ref="C58:G58" si="14">SUM(C59:C61)</f>
        <v>610316.81999999995</v>
      </c>
      <c r="D58" s="66">
        <f t="shared" si="14"/>
        <v>610316.81999999995</v>
      </c>
      <c r="E58" s="66">
        <f t="shared" si="14"/>
        <v>303458.90000000002</v>
      </c>
      <c r="F58" s="66">
        <f t="shared" si="14"/>
        <v>303458.90000000002</v>
      </c>
      <c r="G58" s="66">
        <f t="shared" si="14"/>
        <v>306857.91999999993</v>
      </c>
    </row>
    <row r="59" spans="1:7" x14ac:dyDescent="0.25">
      <c r="A59" s="68" t="s">
        <v>354</v>
      </c>
      <c r="B59" s="58">
        <v>0</v>
      </c>
      <c r="C59" s="58">
        <v>610316.81999999995</v>
      </c>
      <c r="D59" s="58">
        <f t="shared" si="8"/>
        <v>610316.81999999995</v>
      </c>
      <c r="E59" s="58">
        <v>303458.90000000002</v>
      </c>
      <c r="F59" s="58">
        <v>303458.90000000002</v>
      </c>
      <c r="G59" s="58">
        <f t="shared" ref="G59:G61" si="15">D59-E59</f>
        <v>306857.91999999993</v>
      </c>
    </row>
    <row r="60" spans="1:7" x14ac:dyDescent="0.25">
      <c r="A60" s="68" t="s">
        <v>355</v>
      </c>
      <c r="B60" s="58">
        <v>0</v>
      </c>
      <c r="C60" s="58">
        <v>0</v>
      </c>
      <c r="D60" s="58">
        <f t="shared" si="8"/>
        <v>0</v>
      </c>
      <c r="E60" s="58">
        <v>0</v>
      </c>
      <c r="F60" s="58">
        <v>0</v>
      </c>
      <c r="G60" s="58">
        <f t="shared" si="15"/>
        <v>0</v>
      </c>
    </row>
    <row r="61" spans="1:7" x14ac:dyDescent="0.25">
      <c r="A61" s="68" t="s">
        <v>356</v>
      </c>
      <c r="B61" s="58">
        <v>0</v>
      </c>
      <c r="C61" s="58">
        <v>0</v>
      </c>
      <c r="D61" s="58">
        <f t="shared" si="8"/>
        <v>0</v>
      </c>
      <c r="E61" s="58">
        <v>0</v>
      </c>
      <c r="F61" s="58">
        <v>0</v>
      </c>
      <c r="G61" s="58">
        <f t="shared" si="15"/>
        <v>0</v>
      </c>
    </row>
    <row r="62" spans="1:7" x14ac:dyDescent="0.25">
      <c r="A62" s="67" t="s">
        <v>357</v>
      </c>
      <c r="B62" s="66">
        <f>SUM(B63:B67,B69:B70)</f>
        <v>0</v>
      </c>
      <c r="C62" s="66">
        <f t="shared" ref="C62:G62" si="16">SUM(C63:C67,C69:C70)</f>
        <v>2102.4899999999998</v>
      </c>
      <c r="D62" s="66">
        <f t="shared" si="16"/>
        <v>2102.4899999999998</v>
      </c>
      <c r="E62" s="66">
        <f t="shared" si="16"/>
        <v>0</v>
      </c>
      <c r="F62" s="66">
        <f t="shared" si="16"/>
        <v>0</v>
      </c>
      <c r="G62" s="66">
        <f t="shared" si="16"/>
        <v>2102.4899999999998</v>
      </c>
    </row>
    <row r="63" spans="1:7" x14ac:dyDescent="0.25">
      <c r="A63" s="68" t="s">
        <v>358</v>
      </c>
      <c r="B63" s="58">
        <v>0</v>
      </c>
      <c r="C63" s="58">
        <v>0</v>
      </c>
      <c r="D63" s="58">
        <f t="shared" si="8"/>
        <v>0</v>
      </c>
      <c r="E63" s="58">
        <v>0</v>
      </c>
      <c r="F63" s="58">
        <v>0</v>
      </c>
      <c r="G63" s="58">
        <f t="shared" ref="G63:G70" si="17">D63-E63</f>
        <v>0</v>
      </c>
    </row>
    <row r="64" spans="1:7" x14ac:dyDescent="0.25">
      <c r="A64" s="68" t="s">
        <v>359</v>
      </c>
      <c r="B64" s="58">
        <v>0</v>
      </c>
      <c r="C64" s="58">
        <v>0</v>
      </c>
      <c r="D64" s="58">
        <f t="shared" si="8"/>
        <v>0</v>
      </c>
      <c r="E64" s="58">
        <v>0</v>
      </c>
      <c r="F64" s="58">
        <v>0</v>
      </c>
      <c r="G64" s="58">
        <f t="shared" si="17"/>
        <v>0</v>
      </c>
    </row>
    <row r="65" spans="1:7" x14ac:dyDescent="0.25">
      <c r="A65" s="68" t="s">
        <v>360</v>
      </c>
      <c r="B65" s="58">
        <v>0</v>
      </c>
      <c r="C65" s="58">
        <v>0</v>
      </c>
      <c r="D65" s="58">
        <f t="shared" si="8"/>
        <v>0</v>
      </c>
      <c r="E65" s="58">
        <v>0</v>
      </c>
      <c r="F65" s="58">
        <v>0</v>
      </c>
      <c r="G65" s="58">
        <f t="shared" si="17"/>
        <v>0</v>
      </c>
    </row>
    <row r="66" spans="1:7" x14ac:dyDescent="0.25">
      <c r="A66" s="68" t="s">
        <v>361</v>
      </c>
      <c r="B66" s="58">
        <v>0</v>
      </c>
      <c r="C66" s="58">
        <v>0</v>
      </c>
      <c r="D66" s="58">
        <f t="shared" si="8"/>
        <v>0</v>
      </c>
      <c r="E66" s="58">
        <v>0</v>
      </c>
      <c r="F66" s="58">
        <v>0</v>
      </c>
      <c r="G66" s="58">
        <f t="shared" si="17"/>
        <v>0</v>
      </c>
    </row>
    <row r="67" spans="1:7" x14ac:dyDescent="0.25">
      <c r="A67" s="68" t="s">
        <v>362</v>
      </c>
      <c r="B67" s="58">
        <v>0</v>
      </c>
      <c r="C67" s="58">
        <v>0</v>
      </c>
      <c r="D67" s="58">
        <f t="shared" si="8"/>
        <v>0</v>
      </c>
      <c r="E67" s="58">
        <v>0</v>
      </c>
      <c r="F67" s="58">
        <v>0</v>
      </c>
      <c r="G67" s="58">
        <f t="shared" si="17"/>
        <v>0</v>
      </c>
    </row>
    <row r="68" spans="1:7" x14ac:dyDescent="0.25">
      <c r="A68" s="68" t="s">
        <v>363</v>
      </c>
      <c r="B68" s="58">
        <v>0</v>
      </c>
      <c r="C68" s="58">
        <v>0</v>
      </c>
      <c r="D68" s="58">
        <f t="shared" si="8"/>
        <v>0</v>
      </c>
      <c r="E68" s="58">
        <v>0</v>
      </c>
      <c r="F68" s="58">
        <v>0</v>
      </c>
      <c r="G68" s="58">
        <f t="shared" si="17"/>
        <v>0</v>
      </c>
    </row>
    <row r="69" spans="1:7" x14ac:dyDescent="0.25">
      <c r="A69" s="68" t="s">
        <v>364</v>
      </c>
      <c r="B69" s="58">
        <v>0</v>
      </c>
      <c r="C69" s="58">
        <v>0</v>
      </c>
      <c r="D69" s="58">
        <f t="shared" si="8"/>
        <v>0</v>
      </c>
      <c r="E69" s="58">
        <v>0</v>
      </c>
      <c r="F69" s="58">
        <v>0</v>
      </c>
      <c r="G69" s="58">
        <f t="shared" si="17"/>
        <v>0</v>
      </c>
    </row>
    <row r="70" spans="1:7" x14ac:dyDescent="0.25">
      <c r="A70" s="68" t="s">
        <v>365</v>
      </c>
      <c r="B70" s="58">
        <v>0</v>
      </c>
      <c r="C70" s="58">
        <v>2102.4899999999998</v>
      </c>
      <c r="D70" s="58">
        <f t="shared" si="8"/>
        <v>2102.4899999999998</v>
      </c>
      <c r="E70" s="58">
        <v>0</v>
      </c>
      <c r="F70" s="58">
        <v>0</v>
      </c>
      <c r="G70" s="58">
        <f t="shared" si="17"/>
        <v>2102.4899999999998</v>
      </c>
    </row>
    <row r="71" spans="1:7" x14ac:dyDescent="0.25">
      <c r="A71" s="67" t="s">
        <v>366</v>
      </c>
      <c r="B71" s="66">
        <f>SUM(B72:B74)</f>
        <v>0</v>
      </c>
      <c r="C71" s="66">
        <f t="shared" ref="C71:G71" si="18">SUM(C72:C74)</f>
        <v>0</v>
      </c>
      <c r="D71" s="66">
        <f t="shared" si="18"/>
        <v>0</v>
      </c>
      <c r="E71" s="66">
        <f t="shared" si="18"/>
        <v>0</v>
      </c>
      <c r="F71" s="66">
        <f t="shared" si="18"/>
        <v>0</v>
      </c>
      <c r="G71" s="66">
        <f t="shared" si="18"/>
        <v>0</v>
      </c>
    </row>
    <row r="72" spans="1:7" x14ac:dyDescent="0.25">
      <c r="A72" s="68" t="s">
        <v>367</v>
      </c>
      <c r="B72" s="58">
        <v>0</v>
      </c>
      <c r="C72" s="58">
        <v>0</v>
      </c>
      <c r="D72" s="58">
        <f t="shared" si="8"/>
        <v>0</v>
      </c>
      <c r="E72" s="58">
        <v>0</v>
      </c>
      <c r="F72" s="58">
        <v>0</v>
      </c>
      <c r="G72" s="58">
        <f t="shared" ref="G72:G74" si="19">D72-E72</f>
        <v>0</v>
      </c>
    </row>
    <row r="73" spans="1:7" x14ac:dyDescent="0.25">
      <c r="A73" s="68" t="s">
        <v>368</v>
      </c>
      <c r="B73" s="58">
        <v>0</v>
      </c>
      <c r="C73" s="58">
        <v>0</v>
      </c>
      <c r="D73" s="58">
        <f t="shared" si="8"/>
        <v>0</v>
      </c>
      <c r="E73" s="58">
        <v>0</v>
      </c>
      <c r="F73" s="58">
        <v>0</v>
      </c>
      <c r="G73" s="58">
        <f t="shared" si="19"/>
        <v>0</v>
      </c>
    </row>
    <row r="74" spans="1:7" x14ac:dyDescent="0.25">
      <c r="A74" s="68" t="s">
        <v>369</v>
      </c>
      <c r="B74" s="58">
        <v>0</v>
      </c>
      <c r="C74" s="58">
        <v>0</v>
      </c>
      <c r="D74" s="58">
        <f t="shared" si="8"/>
        <v>0</v>
      </c>
      <c r="E74" s="58">
        <v>0</v>
      </c>
      <c r="F74" s="58">
        <v>0</v>
      </c>
      <c r="G74" s="58">
        <f t="shared" si="19"/>
        <v>0</v>
      </c>
    </row>
    <row r="75" spans="1:7" x14ac:dyDescent="0.25">
      <c r="A75" s="67" t="s">
        <v>370</v>
      </c>
      <c r="B75" s="66">
        <f>SUM(B76:B82)</f>
        <v>0</v>
      </c>
      <c r="C75" s="66">
        <f t="shared" ref="C75:G75" si="20">SUM(C76:C82)</f>
        <v>0</v>
      </c>
      <c r="D75" s="66">
        <f t="shared" si="20"/>
        <v>0</v>
      </c>
      <c r="E75" s="66">
        <f t="shared" si="20"/>
        <v>0</v>
      </c>
      <c r="F75" s="66">
        <f t="shared" si="20"/>
        <v>0</v>
      </c>
      <c r="G75" s="66">
        <f t="shared" si="20"/>
        <v>0</v>
      </c>
    </row>
    <row r="76" spans="1:7" x14ac:dyDescent="0.25">
      <c r="A76" s="68" t="s">
        <v>371</v>
      </c>
      <c r="B76" s="58">
        <v>0</v>
      </c>
      <c r="C76" s="58">
        <v>0</v>
      </c>
      <c r="D76" s="58">
        <f t="shared" si="8"/>
        <v>0</v>
      </c>
      <c r="E76" s="58">
        <v>0</v>
      </c>
      <c r="F76" s="58">
        <v>0</v>
      </c>
      <c r="G76" s="58">
        <f t="shared" ref="G76:G82" si="21">D76-E76</f>
        <v>0</v>
      </c>
    </row>
    <row r="77" spans="1:7" x14ac:dyDescent="0.25">
      <c r="A77" s="68" t="s">
        <v>372</v>
      </c>
      <c r="B77" s="58">
        <v>0</v>
      </c>
      <c r="C77" s="58">
        <v>0</v>
      </c>
      <c r="D77" s="58">
        <f t="shared" si="8"/>
        <v>0</v>
      </c>
      <c r="E77" s="58">
        <v>0</v>
      </c>
      <c r="F77" s="58">
        <v>0</v>
      </c>
      <c r="G77" s="58">
        <f t="shared" si="21"/>
        <v>0</v>
      </c>
    </row>
    <row r="78" spans="1:7" x14ac:dyDescent="0.25">
      <c r="A78" s="68" t="s">
        <v>373</v>
      </c>
      <c r="B78" s="58">
        <v>0</v>
      </c>
      <c r="C78" s="58">
        <v>0</v>
      </c>
      <c r="D78" s="58">
        <f t="shared" si="8"/>
        <v>0</v>
      </c>
      <c r="E78" s="58">
        <v>0</v>
      </c>
      <c r="F78" s="58">
        <v>0</v>
      </c>
      <c r="G78" s="58">
        <f t="shared" si="21"/>
        <v>0</v>
      </c>
    </row>
    <row r="79" spans="1:7" x14ac:dyDescent="0.25">
      <c r="A79" s="68" t="s">
        <v>374</v>
      </c>
      <c r="B79" s="58">
        <v>0</v>
      </c>
      <c r="C79" s="58">
        <v>0</v>
      </c>
      <c r="D79" s="58">
        <f t="shared" si="8"/>
        <v>0</v>
      </c>
      <c r="E79" s="58">
        <v>0</v>
      </c>
      <c r="F79" s="58">
        <v>0</v>
      </c>
      <c r="G79" s="58">
        <f t="shared" si="21"/>
        <v>0</v>
      </c>
    </row>
    <row r="80" spans="1:7" x14ac:dyDescent="0.25">
      <c r="A80" s="68" t="s">
        <v>375</v>
      </c>
      <c r="B80" s="58">
        <v>0</v>
      </c>
      <c r="C80" s="58">
        <v>0</v>
      </c>
      <c r="D80" s="58">
        <f t="shared" si="8"/>
        <v>0</v>
      </c>
      <c r="E80" s="58">
        <v>0</v>
      </c>
      <c r="F80" s="58">
        <v>0</v>
      </c>
      <c r="G80" s="58">
        <f t="shared" si="21"/>
        <v>0</v>
      </c>
    </row>
    <row r="81" spans="1:7" x14ac:dyDescent="0.25">
      <c r="A81" s="68" t="s">
        <v>376</v>
      </c>
      <c r="B81" s="58">
        <v>0</v>
      </c>
      <c r="C81" s="58">
        <v>0</v>
      </c>
      <c r="D81" s="58">
        <f t="shared" si="8"/>
        <v>0</v>
      </c>
      <c r="E81" s="58">
        <v>0</v>
      </c>
      <c r="F81" s="58">
        <v>0</v>
      </c>
      <c r="G81" s="58">
        <f t="shared" si="21"/>
        <v>0</v>
      </c>
    </row>
    <row r="82" spans="1:7" x14ac:dyDescent="0.25">
      <c r="A82" s="68" t="s">
        <v>377</v>
      </c>
      <c r="B82" s="58">
        <v>0</v>
      </c>
      <c r="C82" s="58">
        <v>0</v>
      </c>
      <c r="D82" s="58">
        <f t="shared" si="8"/>
        <v>0</v>
      </c>
      <c r="E82" s="58">
        <v>0</v>
      </c>
      <c r="F82" s="58">
        <v>0</v>
      </c>
      <c r="G82" s="58">
        <f t="shared" si="21"/>
        <v>0</v>
      </c>
    </row>
    <row r="83" spans="1:7" x14ac:dyDescent="0.25">
      <c r="A83" s="69"/>
      <c r="B83" s="58"/>
      <c r="C83" s="58"/>
      <c r="D83" s="58"/>
      <c r="E83" s="58"/>
      <c r="F83" s="58"/>
      <c r="G83" s="58"/>
    </row>
    <row r="84" spans="1:7" x14ac:dyDescent="0.25">
      <c r="A84" s="27" t="s">
        <v>378</v>
      </c>
      <c r="B84" s="66">
        <f>B85+B93+B103+B113+B123+B133+B137+B146+B150</f>
        <v>19800557</v>
      </c>
      <c r="C84" s="66">
        <f t="shared" ref="C84:G84" si="22">C85+C93+C103+C113+C123+C133+C137+C146+C150</f>
        <v>16681900.84</v>
      </c>
      <c r="D84" s="66">
        <f t="shared" si="22"/>
        <v>36482457.840000004</v>
      </c>
      <c r="E84" s="66">
        <f t="shared" si="22"/>
        <v>16633148.489999998</v>
      </c>
      <c r="F84" s="66">
        <f t="shared" si="22"/>
        <v>16633148.489999998</v>
      </c>
      <c r="G84" s="66">
        <f t="shared" si="22"/>
        <v>19849309.350000001</v>
      </c>
    </row>
    <row r="85" spans="1:7" x14ac:dyDescent="0.25">
      <c r="A85" s="67" t="s">
        <v>305</v>
      </c>
      <c r="B85" s="66">
        <f>SUM(B86:B92)</f>
        <v>2352511</v>
      </c>
      <c r="C85" s="66">
        <f t="shared" ref="C85:G85" si="23">SUM(C86:C92)</f>
        <v>2588745.1399999997</v>
      </c>
      <c r="D85" s="66">
        <f t="shared" si="23"/>
        <v>4941256.1399999997</v>
      </c>
      <c r="E85" s="66">
        <f t="shared" si="23"/>
        <v>2588745.1399999997</v>
      </c>
      <c r="F85" s="66">
        <f t="shared" si="23"/>
        <v>2588745.1399999997</v>
      </c>
      <c r="G85" s="66">
        <f t="shared" si="23"/>
        <v>2352511</v>
      </c>
    </row>
    <row r="86" spans="1:7" x14ac:dyDescent="0.25">
      <c r="A86" s="68" t="s">
        <v>306</v>
      </c>
      <c r="B86" s="58">
        <v>2352511</v>
      </c>
      <c r="C86" s="58">
        <v>1936356.66</v>
      </c>
      <c r="D86" s="58">
        <f t="shared" ref="D86:D92" si="24">B86+C86</f>
        <v>4288867.66</v>
      </c>
      <c r="E86" s="58">
        <v>1936356.66</v>
      </c>
      <c r="F86" s="58">
        <v>1936356.66</v>
      </c>
      <c r="G86" s="58">
        <f t="shared" ref="G86:G92" si="25">D86-E86</f>
        <v>2352511</v>
      </c>
    </row>
    <row r="87" spans="1:7" x14ac:dyDescent="0.25">
      <c r="A87" s="68" t="s">
        <v>307</v>
      </c>
      <c r="B87" s="58">
        <v>0</v>
      </c>
      <c r="C87" s="58">
        <v>368815.56</v>
      </c>
      <c r="D87" s="58">
        <f t="shared" si="24"/>
        <v>368815.56</v>
      </c>
      <c r="E87" s="58">
        <v>368815.56</v>
      </c>
      <c r="F87" s="58">
        <v>368815.56</v>
      </c>
      <c r="G87" s="58">
        <f t="shared" si="25"/>
        <v>0</v>
      </c>
    </row>
    <row r="88" spans="1:7" x14ac:dyDescent="0.25">
      <c r="A88" s="68" t="s">
        <v>308</v>
      </c>
      <c r="B88" s="58">
        <v>0</v>
      </c>
      <c r="C88" s="58">
        <v>0</v>
      </c>
      <c r="D88" s="58">
        <f t="shared" si="24"/>
        <v>0</v>
      </c>
      <c r="E88" s="58">
        <v>0</v>
      </c>
      <c r="F88" s="58">
        <v>0</v>
      </c>
      <c r="G88" s="58">
        <f t="shared" si="25"/>
        <v>0</v>
      </c>
    </row>
    <row r="89" spans="1:7" x14ac:dyDescent="0.25">
      <c r="A89" s="68" t="s">
        <v>309</v>
      </c>
      <c r="B89" s="58">
        <v>0</v>
      </c>
      <c r="C89" s="58">
        <v>450.06</v>
      </c>
      <c r="D89" s="58">
        <f t="shared" si="24"/>
        <v>450.06</v>
      </c>
      <c r="E89" s="58">
        <v>450.06</v>
      </c>
      <c r="F89" s="58">
        <v>450.06</v>
      </c>
      <c r="G89" s="58">
        <f t="shared" si="25"/>
        <v>0</v>
      </c>
    </row>
    <row r="90" spans="1:7" x14ac:dyDescent="0.25">
      <c r="A90" s="68" t="s">
        <v>310</v>
      </c>
      <c r="B90" s="58">
        <v>0</v>
      </c>
      <c r="C90" s="58">
        <v>283122.86</v>
      </c>
      <c r="D90" s="58">
        <f t="shared" si="24"/>
        <v>283122.86</v>
      </c>
      <c r="E90" s="58">
        <v>283122.86</v>
      </c>
      <c r="F90" s="58">
        <v>283122.86</v>
      </c>
      <c r="G90" s="58">
        <f t="shared" si="25"/>
        <v>0</v>
      </c>
    </row>
    <row r="91" spans="1:7" x14ac:dyDescent="0.25">
      <c r="A91" s="68" t="s">
        <v>311</v>
      </c>
      <c r="B91" s="58">
        <v>0</v>
      </c>
      <c r="C91" s="58">
        <v>0</v>
      </c>
      <c r="D91" s="58">
        <f t="shared" si="24"/>
        <v>0</v>
      </c>
      <c r="E91" s="58">
        <v>0</v>
      </c>
      <c r="F91" s="58">
        <v>0</v>
      </c>
      <c r="G91" s="58">
        <f t="shared" si="25"/>
        <v>0</v>
      </c>
    </row>
    <row r="92" spans="1:7" x14ac:dyDescent="0.25">
      <c r="A92" s="68" t="s">
        <v>312</v>
      </c>
      <c r="B92" s="58">
        <v>0</v>
      </c>
      <c r="C92" s="58">
        <v>0</v>
      </c>
      <c r="D92" s="58">
        <f t="shared" si="24"/>
        <v>0</v>
      </c>
      <c r="E92" s="58">
        <v>0</v>
      </c>
      <c r="F92" s="58">
        <v>0</v>
      </c>
      <c r="G92" s="58">
        <f t="shared" si="25"/>
        <v>0</v>
      </c>
    </row>
    <row r="93" spans="1:7" x14ac:dyDescent="0.25">
      <c r="A93" s="67" t="s">
        <v>313</v>
      </c>
      <c r="B93" s="66">
        <f>SUM(B94:B102)</f>
        <v>0</v>
      </c>
      <c r="C93" s="66">
        <f t="shared" ref="C93:G93" si="26">SUM(C94:C102)</f>
        <v>27838.13</v>
      </c>
      <c r="D93" s="66">
        <f t="shared" si="26"/>
        <v>27838.13</v>
      </c>
      <c r="E93" s="66">
        <f t="shared" si="26"/>
        <v>7838.13</v>
      </c>
      <c r="F93" s="66">
        <f t="shared" si="26"/>
        <v>7838.13</v>
      </c>
      <c r="G93" s="66">
        <f t="shared" si="26"/>
        <v>20000</v>
      </c>
    </row>
    <row r="94" spans="1:7" x14ac:dyDescent="0.25">
      <c r="A94" s="68" t="s">
        <v>314</v>
      </c>
      <c r="B94" s="58">
        <v>0</v>
      </c>
      <c r="C94" s="58">
        <v>0</v>
      </c>
      <c r="D94" s="58">
        <f t="shared" ref="D94:D102" si="27">B94+C94</f>
        <v>0</v>
      </c>
      <c r="E94" s="58">
        <v>0</v>
      </c>
      <c r="F94" s="58">
        <v>0</v>
      </c>
      <c r="G94" s="58">
        <f t="shared" ref="G94:G102" si="28">D94-E94</f>
        <v>0</v>
      </c>
    </row>
    <row r="95" spans="1:7" x14ac:dyDescent="0.25">
      <c r="A95" s="68" t="s">
        <v>315</v>
      </c>
      <c r="B95" s="58">
        <v>0</v>
      </c>
      <c r="C95" s="58">
        <v>1525</v>
      </c>
      <c r="D95" s="58">
        <f t="shared" si="27"/>
        <v>1525</v>
      </c>
      <c r="E95" s="58">
        <v>1525</v>
      </c>
      <c r="F95" s="58">
        <v>1525</v>
      </c>
      <c r="G95" s="58">
        <f t="shared" si="28"/>
        <v>0</v>
      </c>
    </row>
    <row r="96" spans="1:7" x14ac:dyDescent="0.25">
      <c r="A96" s="68" t="s">
        <v>316</v>
      </c>
      <c r="B96" s="58">
        <v>0</v>
      </c>
      <c r="C96" s="58">
        <v>0</v>
      </c>
      <c r="D96" s="58">
        <f t="shared" si="27"/>
        <v>0</v>
      </c>
      <c r="E96" s="58">
        <v>0</v>
      </c>
      <c r="F96" s="58">
        <v>0</v>
      </c>
      <c r="G96" s="58">
        <f t="shared" si="28"/>
        <v>0</v>
      </c>
    </row>
    <row r="97" spans="1:7" x14ac:dyDescent="0.25">
      <c r="A97" s="68" t="s">
        <v>317</v>
      </c>
      <c r="B97" s="58">
        <v>0</v>
      </c>
      <c r="C97" s="58">
        <v>6313.13</v>
      </c>
      <c r="D97" s="58">
        <f t="shared" si="27"/>
        <v>6313.13</v>
      </c>
      <c r="E97" s="58">
        <v>6313.13</v>
      </c>
      <c r="F97" s="58">
        <v>6313.13</v>
      </c>
      <c r="G97" s="58">
        <f t="shared" si="28"/>
        <v>0</v>
      </c>
    </row>
    <row r="98" spans="1:7" x14ac:dyDescent="0.25">
      <c r="A98" s="70" t="s">
        <v>318</v>
      </c>
      <c r="B98" s="58">
        <v>0</v>
      </c>
      <c r="C98" s="58">
        <v>0</v>
      </c>
      <c r="D98" s="58">
        <f t="shared" si="27"/>
        <v>0</v>
      </c>
      <c r="E98" s="58">
        <v>0</v>
      </c>
      <c r="F98" s="58">
        <v>0</v>
      </c>
      <c r="G98" s="58">
        <f t="shared" si="28"/>
        <v>0</v>
      </c>
    </row>
    <row r="99" spans="1:7" x14ac:dyDescent="0.25">
      <c r="A99" s="68" t="s">
        <v>319</v>
      </c>
      <c r="B99" s="58">
        <v>0</v>
      </c>
      <c r="C99" s="58">
        <v>0</v>
      </c>
      <c r="D99" s="58">
        <f t="shared" si="27"/>
        <v>0</v>
      </c>
      <c r="E99" s="58">
        <v>0</v>
      </c>
      <c r="F99" s="58">
        <v>0</v>
      </c>
      <c r="G99" s="58">
        <f t="shared" si="28"/>
        <v>0</v>
      </c>
    </row>
    <row r="100" spans="1:7" x14ac:dyDescent="0.25">
      <c r="A100" s="68" t="s">
        <v>320</v>
      </c>
      <c r="B100" s="58">
        <v>0</v>
      </c>
      <c r="C100" s="58">
        <v>20000</v>
      </c>
      <c r="D100" s="58">
        <f t="shared" si="27"/>
        <v>20000</v>
      </c>
      <c r="E100" s="58">
        <v>0</v>
      </c>
      <c r="F100" s="58">
        <v>0</v>
      </c>
      <c r="G100" s="58">
        <f t="shared" si="28"/>
        <v>20000</v>
      </c>
    </row>
    <row r="101" spans="1:7" x14ac:dyDescent="0.25">
      <c r="A101" s="68" t="s">
        <v>321</v>
      </c>
      <c r="B101" s="58">
        <v>0</v>
      </c>
      <c r="C101" s="58">
        <v>0</v>
      </c>
      <c r="D101" s="58">
        <f t="shared" si="27"/>
        <v>0</v>
      </c>
      <c r="E101" s="58">
        <v>0</v>
      </c>
      <c r="F101" s="58">
        <v>0</v>
      </c>
      <c r="G101" s="58">
        <f t="shared" si="28"/>
        <v>0</v>
      </c>
    </row>
    <row r="102" spans="1:7" x14ac:dyDescent="0.25">
      <c r="A102" s="68" t="s">
        <v>322</v>
      </c>
      <c r="B102" s="58">
        <v>0</v>
      </c>
      <c r="C102" s="58">
        <v>0</v>
      </c>
      <c r="D102" s="58">
        <f t="shared" si="27"/>
        <v>0</v>
      </c>
      <c r="E102" s="58">
        <v>0</v>
      </c>
      <c r="F102" s="58">
        <v>0</v>
      </c>
      <c r="G102" s="58">
        <f t="shared" si="28"/>
        <v>0</v>
      </c>
    </row>
    <row r="103" spans="1:7" x14ac:dyDescent="0.25">
      <c r="A103" s="67" t="s">
        <v>323</v>
      </c>
      <c r="B103" s="66">
        <f>SUM(B104:B112)</f>
        <v>1500000</v>
      </c>
      <c r="C103" s="66">
        <f t="shared" ref="C103:G103" si="29">SUM(C104:C112)</f>
        <v>570989.93000000005</v>
      </c>
      <c r="D103" s="66">
        <f t="shared" si="29"/>
        <v>2070989.9300000002</v>
      </c>
      <c r="E103" s="66">
        <f t="shared" si="29"/>
        <v>366265.71</v>
      </c>
      <c r="F103" s="66">
        <f t="shared" si="29"/>
        <v>366265.71</v>
      </c>
      <c r="G103" s="66">
        <f t="shared" si="29"/>
        <v>1704724.22</v>
      </c>
    </row>
    <row r="104" spans="1:7" x14ac:dyDescent="0.25">
      <c r="A104" s="68" t="s">
        <v>324</v>
      </c>
      <c r="B104" s="58">
        <v>1500000</v>
      </c>
      <c r="C104" s="58">
        <v>230515.20000000001</v>
      </c>
      <c r="D104" s="58">
        <f t="shared" ref="D104:D112" si="30">B104+C104</f>
        <v>1730515.2</v>
      </c>
      <c r="E104" s="58">
        <v>208151</v>
      </c>
      <c r="F104" s="58">
        <v>208151</v>
      </c>
      <c r="G104" s="58">
        <f t="shared" ref="G104:G112" si="31">D104-E104</f>
        <v>1522364.2</v>
      </c>
    </row>
    <row r="105" spans="1:7" x14ac:dyDescent="0.25">
      <c r="A105" s="68" t="s">
        <v>325</v>
      </c>
      <c r="B105" s="58">
        <v>0</v>
      </c>
      <c r="C105" s="58">
        <v>0</v>
      </c>
      <c r="D105" s="58">
        <f t="shared" si="30"/>
        <v>0</v>
      </c>
      <c r="E105" s="58">
        <v>0</v>
      </c>
      <c r="F105" s="58">
        <v>0</v>
      </c>
      <c r="G105" s="58">
        <f t="shared" si="31"/>
        <v>0</v>
      </c>
    </row>
    <row r="106" spans="1:7" x14ac:dyDescent="0.25">
      <c r="A106" s="68" t="s">
        <v>326</v>
      </c>
      <c r="B106" s="58">
        <v>0</v>
      </c>
      <c r="C106" s="58">
        <v>15111.32</v>
      </c>
      <c r="D106" s="58">
        <f t="shared" si="30"/>
        <v>15111.32</v>
      </c>
      <c r="E106" s="58">
        <v>15111.32</v>
      </c>
      <c r="F106" s="58">
        <v>15111.32</v>
      </c>
      <c r="G106" s="58">
        <f t="shared" si="31"/>
        <v>0</v>
      </c>
    </row>
    <row r="107" spans="1:7" x14ac:dyDescent="0.25">
      <c r="A107" s="68" t="s">
        <v>327</v>
      </c>
      <c r="B107" s="58">
        <v>0</v>
      </c>
      <c r="C107" s="58">
        <v>0</v>
      </c>
      <c r="D107" s="58">
        <f t="shared" si="30"/>
        <v>0</v>
      </c>
      <c r="E107" s="58">
        <v>0</v>
      </c>
      <c r="F107" s="58">
        <v>0</v>
      </c>
      <c r="G107" s="58">
        <f t="shared" si="31"/>
        <v>0</v>
      </c>
    </row>
    <row r="108" spans="1:7" x14ac:dyDescent="0.25">
      <c r="A108" s="68" t="s">
        <v>328</v>
      </c>
      <c r="B108" s="58">
        <v>0</v>
      </c>
      <c r="C108" s="58">
        <v>156708.12</v>
      </c>
      <c r="D108" s="58">
        <f t="shared" si="30"/>
        <v>156708.12</v>
      </c>
      <c r="E108" s="58">
        <v>118003.39</v>
      </c>
      <c r="F108" s="58">
        <v>118003.39</v>
      </c>
      <c r="G108" s="58">
        <f t="shared" si="31"/>
        <v>38704.729999999996</v>
      </c>
    </row>
    <row r="109" spans="1:7" x14ac:dyDescent="0.25">
      <c r="A109" s="68" t="s">
        <v>329</v>
      </c>
      <c r="B109" s="58">
        <v>0</v>
      </c>
      <c r="C109" s="58">
        <v>0</v>
      </c>
      <c r="D109" s="58">
        <f t="shared" si="30"/>
        <v>0</v>
      </c>
      <c r="E109" s="58">
        <v>0</v>
      </c>
      <c r="F109" s="58">
        <v>0</v>
      </c>
      <c r="G109" s="58">
        <f t="shared" si="31"/>
        <v>0</v>
      </c>
    </row>
    <row r="110" spans="1:7" x14ac:dyDescent="0.25">
      <c r="A110" s="68" t="s">
        <v>330</v>
      </c>
      <c r="B110" s="58">
        <v>0</v>
      </c>
      <c r="C110" s="58">
        <v>0</v>
      </c>
      <c r="D110" s="58">
        <f t="shared" si="30"/>
        <v>0</v>
      </c>
      <c r="E110" s="58">
        <v>0</v>
      </c>
      <c r="F110" s="58">
        <v>0</v>
      </c>
      <c r="G110" s="58">
        <f t="shared" si="31"/>
        <v>0</v>
      </c>
    </row>
    <row r="111" spans="1:7" x14ac:dyDescent="0.25">
      <c r="A111" s="68" t="s">
        <v>331</v>
      </c>
      <c r="B111" s="58">
        <v>0</v>
      </c>
      <c r="C111" s="58">
        <v>25000</v>
      </c>
      <c r="D111" s="58">
        <f t="shared" si="30"/>
        <v>25000</v>
      </c>
      <c r="E111" s="58">
        <v>25000</v>
      </c>
      <c r="F111" s="58">
        <v>25000</v>
      </c>
      <c r="G111" s="58">
        <f t="shared" si="31"/>
        <v>0</v>
      </c>
    </row>
    <row r="112" spans="1:7" x14ac:dyDescent="0.25">
      <c r="A112" s="68" t="s">
        <v>332</v>
      </c>
      <c r="B112" s="58">
        <v>0</v>
      </c>
      <c r="C112" s="58">
        <v>143655.29</v>
      </c>
      <c r="D112" s="58">
        <f t="shared" si="30"/>
        <v>143655.29</v>
      </c>
      <c r="E112" s="58">
        <v>0</v>
      </c>
      <c r="F112" s="58">
        <v>0</v>
      </c>
      <c r="G112" s="58">
        <f t="shared" si="31"/>
        <v>143655.29</v>
      </c>
    </row>
    <row r="113" spans="1:7" x14ac:dyDescent="0.25">
      <c r="A113" s="67" t="s">
        <v>333</v>
      </c>
      <c r="B113" s="66">
        <f>SUM(B114:B122)</f>
        <v>300000</v>
      </c>
      <c r="C113" s="66">
        <f t="shared" ref="C113:G113" si="32">SUM(C114:C122)</f>
        <v>144517</v>
      </c>
      <c r="D113" s="66">
        <f t="shared" si="32"/>
        <v>444517</v>
      </c>
      <c r="E113" s="66">
        <f t="shared" si="32"/>
        <v>74517</v>
      </c>
      <c r="F113" s="66">
        <f t="shared" si="32"/>
        <v>74517</v>
      </c>
      <c r="G113" s="66">
        <f t="shared" si="32"/>
        <v>370000</v>
      </c>
    </row>
    <row r="114" spans="1:7" x14ac:dyDescent="0.25">
      <c r="A114" s="68" t="s">
        <v>334</v>
      </c>
      <c r="B114" s="58">
        <v>0</v>
      </c>
      <c r="C114" s="58">
        <v>0</v>
      </c>
      <c r="D114" s="58">
        <f t="shared" ref="D114:D122" si="33">B114+C114</f>
        <v>0</v>
      </c>
      <c r="E114" s="58">
        <v>0</v>
      </c>
      <c r="F114" s="58">
        <v>0</v>
      </c>
      <c r="G114" s="58">
        <f t="shared" ref="G114:G122" si="34">D114-E114</f>
        <v>0</v>
      </c>
    </row>
    <row r="115" spans="1:7" x14ac:dyDescent="0.25">
      <c r="A115" s="68" t="s">
        <v>335</v>
      </c>
      <c r="B115" s="58">
        <v>0</v>
      </c>
      <c r="C115" s="58">
        <v>0</v>
      </c>
      <c r="D115" s="58">
        <f t="shared" si="33"/>
        <v>0</v>
      </c>
      <c r="E115" s="58">
        <v>0</v>
      </c>
      <c r="F115" s="58">
        <v>0</v>
      </c>
      <c r="G115" s="58">
        <f t="shared" si="34"/>
        <v>0</v>
      </c>
    </row>
    <row r="116" spans="1:7" x14ac:dyDescent="0.25">
      <c r="A116" s="68" t="s">
        <v>336</v>
      </c>
      <c r="B116" s="58">
        <v>0</v>
      </c>
      <c r="C116" s="58">
        <v>0</v>
      </c>
      <c r="D116" s="58">
        <f t="shared" si="33"/>
        <v>0</v>
      </c>
      <c r="E116" s="58">
        <v>0</v>
      </c>
      <c r="F116" s="58">
        <v>0</v>
      </c>
      <c r="G116" s="58">
        <f t="shared" si="34"/>
        <v>0</v>
      </c>
    </row>
    <row r="117" spans="1:7" x14ac:dyDescent="0.25">
      <c r="A117" s="68" t="s">
        <v>337</v>
      </c>
      <c r="B117" s="58">
        <v>300000</v>
      </c>
      <c r="C117" s="58">
        <v>144517</v>
      </c>
      <c r="D117" s="58">
        <f t="shared" si="33"/>
        <v>444517</v>
      </c>
      <c r="E117" s="58">
        <v>74517</v>
      </c>
      <c r="F117" s="58">
        <v>74517</v>
      </c>
      <c r="G117" s="58">
        <f t="shared" si="34"/>
        <v>370000</v>
      </c>
    </row>
    <row r="118" spans="1:7" x14ac:dyDescent="0.25">
      <c r="A118" s="68" t="s">
        <v>338</v>
      </c>
      <c r="B118" s="58">
        <v>0</v>
      </c>
      <c r="C118" s="58">
        <v>0</v>
      </c>
      <c r="D118" s="58">
        <f t="shared" si="33"/>
        <v>0</v>
      </c>
      <c r="E118" s="58">
        <v>0</v>
      </c>
      <c r="F118" s="58">
        <v>0</v>
      </c>
      <c r="G118" s="58">
        <f t="shared" si="34"/>
        <v>0</v>
      </c>
    </row>
    <row r="119" spans="1:7" x14ac:dyDescent="0.25">
      <c r="A119" s="68" t="s">
        <v>339</v>
      </c>
      <c r="B119" s="58">
        <v>0</v>
      </c>
      <c r="C119" s="58">
        <v>0</v>
      </c>
      <c r="D119" s="58">
        <f t="shared" si="33"/>
        <v>0</v>
      </c>
      <c r="E119" s="58">
        <v>0</v>
      </c>
      <c r="F119" s="58">
        <v>0</v>
      </c>
      <c r="G119" s="58">
        <f t="shared" si="34"/>
        <v>0</v>
      </c>
    </row>
    <row r="120" spans="1:7" x14ac:dyDescent="0.25">
      <c r="A120" s="68" t="s">
        <v>340</v>
      </c>
      <c r="B120" s="58">
        <v>0</v>
      </c>
      <c r="C120" s="58">
        <v>0</v>
      </c>
      <c r="D120" s="58">
        <f t="shared" si="33"/>
        <v>0</v>
      </c>
      <c r="E120" s="58">
        <v>0</v>
      </c>
      <c r="F120" s="58">
        <v>0</v>
      </c>
      <c r="G120" s="58">
        <f t="shared" si="34"/>
        <v>0</v>
      </c>
    </row>
    <row r="121" spans="1:7" x14ac:dyDescent="0.25">
      <c r="A121" s="68" t="s">
        <v>341</v>
      </c>
      <c r="B121" s="58">
        <v>0</v>
      </c>
      <c r="C121" s="58">
        <v>0</v>
      </c>
      <c r="D121" s="58">
        <f t="shared" si="33"/>
        <v>0</v>
      </c>
      <c r="E121" s="58">
        <v>0</v>
      </c>
      <c r="F121" s="58">
        <v>0</v>
      </c>
      <c r="G121" s="58">
        <f t="shared" si="34"/>
        <v>0</v>
      </c>
    </row>
    <row r="122" spans="1:7" x14ac:dyDescent="0.25">
      <c r="A122" s="68" t="s">
        <v>342</v>
      </c>
      <c r="B122" s="58">
        <v>0</v>
      </c>
      <c r="C122" s="58">
        <v>0</v>
      </c>
      <c r="D122" s="58">
        <f t="shared" si="33"/>
        <v>0</v>
      </c>
      <c r="E122" s="58">
        <v>0</v>
      </c>
      <c r="F122" s="58">
        <v>0</v>
      </c>
      <c r="G122" s="58">
        <f t="shared" si="34"/>
        <v>0</v>
      </c>
    </row>
    <row r="123" spans="1:7" x14ac:dyDescent="0.25">
      <c r="A123" s="67" t="s">
        <v>343</v>
      </c>
      <c r="B123" s="66">
        <f>SUM(B124:B132)</f>
        <v>0</v>
      </c>
      <c r="C123" s="66">
        <f t="shared" ref="C123:G123" si="35">SUM(C124:C132)</f>
        <v>0</v>
      </c>
      <c r="D123" s="66">
        <f t="shared" si="35"/>
        <v>0</v>
      </c>
      <c r="E123" s="66">
        <f t="shared" si="35"/>
        <v>0</v>
      </c>
      <c r="F123" s="66">
        <f t="shared" si="35"/>
        <v>0</v>
      </c>
      <c r="G123" s="66">
        <f t="shared" si="35"/>
        <v>0</v>
      </c>
    </row>
    <row r="124" spans="1:7" x14ac:dyDescent="0.25">
      <c r="A124" s="68" t="s">
        <v>344</v>
      </c>
      <c r="B124" s="58">
        <v>0</v>
      </c>
      <c r="C124" s="58">
        <v>0</v>
      </c>
      <c r="D124" s="58">
        <f t="shared" ref="D124:D132" si="36">B124+C124</f>
        <v>0</v>
      </c>
      <c r="E124" s="58">
        <v>0</v>
      </c>
      <c r="F124" s="58">
        <v>0</v>
      </c>
      <c r="G124" s="58">
        <f t="shared" ref="G124:G132" si="37">D124-E124</f>
        <v>0</v>
      </c>
    </row>
    <row r="125" spans="1:7" x14ac:dyDescent="0.25">
      <c r="A125" s="68" t="s">
        <v>345</v>
      </c>
      <c r="B125" s="58">
        <v>0</v>
      </c>
      <c r="C125" s="58">
        <v>0</v>
      </c>
      <c r="D125" s="58">
        <f t="shared" si="36"/>
        <v>0</v>
      </c>
      <c r="E125" s="58">
        <v>0</v>
      </c>
      <c r="F125" s="58">
        <v>0</v>
      </c>
      <c r="G125" s="58">
        <f t="shared" si="37"/>
        <v>0</v>
      </c>
    </row>
    <row r="126" spans="1:7" x14ac:dyDescent="0.25">
      <c r="A126" s="68" t="s">
        <v>346</v>
      </c>
      <c r="B126" s="58">
        <v>0</v>
      </c>
      <c r="C126" s="58">
        <v>0</v>
      </c>
      <c r="D126" s="58">
        <f t="shared" si="36"/>
        <v>0</v>
      </c>
      <c r="E126" s="58">
        <v>0</v>
      </c>
      <c r="F126" s="58">
        <v>0</v>
      </c>
      <c r="G126" s="58">
        <f t="shared" si="37"/>
        <v>0</v>
      </c>
    </row>
    <row r="127" spans="1:7" x14ac:dyDescent="0.25">
      <c r="A127" s="68" t="s">
        <v>347</v>
      </c>
      <c r="B127" s="58">
        <v>0</v>
      </c>
      <c r="C127" s="58">
        <v>0</v>
      </c>
      <c r="D127" s="58">
        <f t="shared" si="36"/>
        <v>0</v>
      </c>
      <c r="E127" s="58">
        <v>0</v>
      </c>
      <c r="F127" s="58">
        <v>0</v>
      </c>
      <c r="G127" s="58">
        <f t="shared" si="37"/>
        <v>0</v>
      </c>
    </row>
    <row r="128" spans="1:7" x14ac:dyDescent="0.25">
      <c r="A128" s="68" t="s">
        <v>348</v>
      </c>
      <c r="B128" s="58">
        <v>0</v>
      </c>
      <c r="C128" s="58">
        <v>0</v>
      </c>
      <c r="D128" s="58">
        <f t="shared" si="36"/>
        <v>0</v>
      </c>
      <c r="E128" s="58">
        <v>0</v>
      </c>
      <c r="F128" s="58">
        <v>0</v>
      </c>
      <c r="G128" s="58">
        <f t="shared" si="37"/>
        <v>0</v>
      </c>
    </row>
    <row r="129" spans="1:7" x14ac:dyDescent="0.25">
      <c r="A129" s="68" t="s">
        <v>349</v>
      </c>
      <c r="B129" s="58">
        <v>0</v>
      </c>
      <c r="C129" s="58">
        <v>0</v>
      </c>
      <c r="D129" s="58">
        <f t="shared" si="36"/>
        <v>0</v>
      </c>
      <c r="E129" s="58">
        <v>0</v>
      </c>
      <c r="F129" s="58">
        <v>0</v>
      </c>
      <c r="G129" s="58">
        <f t="shared" si="37"/>
        <v>0</v>
      </c>
    </row>
    <row r="130" spans="1:7" x14ac:dyDescent="0.25">
      <c r="A130" s="68" t="s">
        <v>350</v>
      </c>
      <c r="B130" s="58">
        <v>0</v>
      </c>
      <c r="C130" s="58">
        <v>0</v>
      </c>
      <c r="D130" s="58">
        <f t="shared" si="36"/>
        <v>0</v>
      </c>
      <c r="E130" s="58">
        <v>0</v>
      </c>
      <c r="F130" s="58">
        <v>0</v>
      </c>
      <c r="G130" s="58">
        <f t="shared" si="37"/>
        <v>0</v>
      </c>
    </row>
    <row r="131" spans="1:7" x14ac:dyDescent="0.25">
      <c r="A131" s="68" t="s">
        <v>351</v>
      </c>
      <c r="B131" s="58">
        <v>0</v>
      </c>
      <c r="C131" s="58">
        <v>0</v>
      </c>
      <c r="D131" s="58">
        <f t="shared" si="36"/>
        <v>0</v>
      </c>
      <c r="E131" s="58">
        <v>0</v>
      </c>
      <c r="F131" s="58">
        <v>0</v>
      </c>
      <c r="G131" s="58">
        <f t="shared" si="37"/>
        <v>0</v>
      </c>
    </row>
    <row r="132" spans="1:7" x14ac:dyDescent="0.25">
      <c r="A132" s="68" t="s">
        <v>352</v>
      </c>
      <c r="B132" s="58">
        <v>0</v>
      </c>
      <c r="C132" s="58">
        <v>0</v>
      </c>
      <c r="D132" s="58">
        <f t="shared" si="36"/>
        <v>0</v>
      </c>
      <c r="E132" s="58">
        <v>0</v>
      </c>
      <c r="F132" s="58">
        <v>0</v>
      </c>
      <c r="G132" s="58">
        <f t="shared" si="37"/>
        <v>0</v>
      </c>
    </row>
    <row r="133" spans="1:7" x14ac:dyDescent="0.25">
      <c r="A133" s="67" t="s">
        <v>353</v>
      </c>
      <c r="B133" s="66">
        <f>SUM(B134:B136)</f>
        <v>2000000</v>
      </c>
      <c r="C133" s="66">
        <f t="shared" ref="C133:G133" si="38">SUM(C134:C136)</f>
        <v>13637324.960000001</v>
      </c>
      <c r="D133" s="66">
        <f t="shared" si="38"/>
        <v>15637324.960000001</v>
      </c>
      <c r="E133" s="66">
        <f t="shared" si="38"/>
        <v>13595782.51</v>
      </c>
      <c r="F133" s="66">
        <f t="shared" si="38"/>
        <v>13595782.51</v>
      </c>
      <c r="G133" s="66">
        <f t="shared" si="38"/>
        <v>2041542.4500000011</v>
      </c>
    </row>
    <row r="134" spans="1:7" x14ac:dyDescent="0.25">
      <c r="A134" s="68" t="s">
        <v>354</v>
      </c>
      <c r="B134" s="58">
        <v>2000000</v>
      </c>
      <c r="C134" s="58">
        <v>13637324.960000001</v>
      </c>
      <c r="D134" s="58">
        <f t="shared" ref="D134:D157" si="39">B134+C134</f>
        <v>15637324.960000001</v>
      </c>
      <c r="E134" s="58">
        <v>13595782.51</v>
      </c>
      <c r="F134" s="58">
        <v>13595782.51</v>
      </c>
      <c r="G134" s="58">
        <f t="shared" ref="G134:G136" si="40">D134-E134</f>
        <v>2041542.4500000011</v>
      </c>
    </row>
    <row r="135" spans="1:7" x14ac:dyDescent="0.25">
      <c r="A135" s="68" t="s">
        <v>355</v>
      </c>
      <c r="B135" s="58">
        <v>0</v>
      </c>
      <c r="C135" s="58">
        <v>0</v>
      </c>
      <c r="D135" s="58">
        <f t="shared" si="39"/>
        <v>0</v>
      </c>
      <c r="E135" s="58">
        <v>0</v>
      </c>
      <c r="F135" s="58">
        <v>0</v>
      </c>
      <c r="G135" s="58">
        <f t="shared" si="40"/>
        <v>0</v>
      </c>
    </row>
    <row r="136" spans="1:7" x14ac:dyDescent="0.25">
      <c r="A136" s="68" t="s">
        <v>356</v>
      </c>
      <c r="B136" s="58">
        <v>0</v>
      </c>
      <c r="C136" s="58">
        <v>0</v>
      </c>
      <c r="D136" s="58">
        <f t="shared" si="39"/>
        <v>0</v>
      </c>
      <c r="E136" s="58">
        <v>0</v>
      </c>
      <c r="F136" s="58">
        <v>0</v>
      </c>
      <c r="G136" s="58">
        <f t="shared" si="40"/>
        <v>0</v>
      </c>
    </row>
    <row r="137" spans="1:7" x14ac:dyDescent="0.25">
      <c r="A137" s="67" t="s">
        <v>357</v>
      </c>
      <c r="B137" s="66">
        <f>SUM(B138:B142,B144:B145)</f>
        <v>13648046</v>
      </c>
      <c r="C137" s="66">
        <f t="shared" ref="C137:G137" si="41">SUM(C138:C142,C144:C145)</f>
        <v>-287514.32</v>
      </c>
      <c r="D137" s="66">
        <f t="shared" si="41"/>
        <v>13360531.68</v>
      </c>
      <c r="E137" s="66">
        <f t="shared" si="41"/>
        <v>0</v>
      </c>
      <c r="F137" s="66">
        <f t="shared" si="41"/>
        <v>0</v>
      </c>
      <c r="G137" s="66">
        <f t="shared" si="41"/>
        <v>13360531.68</v>
      </c>
    </row>
    <row r="138" spans="1:7" x14ac:dyDescent="0.25">
      <c r="A138" s="68" t="s">
        <v>358</v>
      </c>
      <c r="B138" s="58">
        <v>0</v>
      </c>
      <c r="C138" s="58">
        <v>0</v>
      </c>
      <c r="D138" s="58">
        <f t="shared" si="39"/>
        <v>0</v>
      </c>
      <c r="E138" s="58">
        <v>0</v>
      </c>
      <c r="F138" s="58">
        <v>0</v>
      </c>
      <c r="G138" s="58">
        <f t="shared" ref="G138:G145" si="42">D138-E138</f>
        <v>0</v>
      </c>
    </row>
    <row r="139" spans="1:7" x14ac:dyDescent="0.25">
      <c r="A139" s="68" t="s">
        <v>359</v>
      </c>
      <c r="B139" s="58">
        <v>0</v>
      </c>
      <c r="C139" s="58">
        <v>0</v>
      </c>
      <c r="D139" s="58">
        <f t="shared" si="39"/>
        <v>0</v>
      </c>
      <c r="E139" s="58">
        <v>0</v>
      </c>
      <c r="F139" s="58">
        <v>0</v>
      </c>
      <c r="G139" s="58">
        <f t="shared" si="42"/>
        <v>0</v>
      </c>
    </row>
    <row r="140" spans="1:7" x14ac:dyDescent="0.25">
      <c r="A140" s="68" t="s">
        <v>360</v>
      </c>
      <c r="B140" s="58">
        <v>0</v>
      </c>
      <c r="C140" s="58">
        <v>0</v>
      </c>
      <c r="D140" s="58">
        <f t="shared" si="39"/>
        <v>0</v>
      </c>
      <c r="E140" s="58">
        <v>0</v>
      </c>
      <c r="F140" s="58">
        <v>0</v>
      </c>
      <c r="G140" s="58">
        <f t="shared" si="42"/>
        <v>0</v>
      </c>
    </row>
    <row r="141" spans="1:7" x14ac:dyDescent="0.25">
      <c r="A141" s="68" t="s">
        <v>361</v>
      </c>
      <c r="B141" s="58">
        <v>0</v>
      </c>
      <c r="C141" s="58">
        <v>0</v>
      </c>
      <c r="D141" s="58">
        <f t="shared" si="39"/>
        <v>0</v>
      </c>
      <c r="E141" s="58">
        <v>0</v>
      </c>
      <c r="F141" s="58">
        <v>0</v>
      </c>
      <c r="G141" s="58">
        <f t="shared" si="42"/>
        <v>0</v>
      </c>
    </row>
    <row r="142" spans="1:7" x14ac:dyDescent="0.25">
      <c r="A142" s="68" t="s">
        <v>362</v>
      </c>
      <c r="B142" s="58">
        <v>0</v>
      </c>
      <c r="C142" s="58">
        <v>0</v>
      </c>
      <c r="D142" s="58">
        <f t="shared" si="39"/>
        <v>0</v>
      </c>
      <c r="E142" s="58">
        <v>0</v>
      </c>
      <c r="F142" s="58">
        <v>0</v>
      </c>
      <c r="G142" s="58">
        <f t="shared" si="42"/>
        <v>0</v>
      </c>
    </row>
    <row r="143" spans="1:7" x14ac:dyDescent="0.25">
      <c r="A143" s="68" t="s">
        <v>363</v>
      </c>
      <c r="B143" s="58">
        <v>0</v>
      </c>
      <c r="C143" s="58">
        <v>0</v>
      </c>
      <c r="D143" s="58">
        <f t="shared" si="39"/>
        <v>0</v>
      </c>
      <c r="E143" s="58">
        <v>0</v>
      </c>
      <c r="F143" s="58">
        <v>0</v>
      </c>
      <c r="G143" s="58">
        <f t="shared" si="42"/>
        <v>0</v>
      </c>
    </row>
    <row r="144" spans="1:7" x14ac:dyDescent="0.25">
      <c r="A144" s="68" t="s">
        <v>364</v>
      </c>
      <c r="B144" s="58">
        <v>0</v>
      </c>
      <c r="C144" s="58">
        <v>0</v>
      </c>
      <c r="D144" s="58">
        <f t="shared" si="39"/>
        <v>0</v>
      </c>
      <c r="E144" s="58">
        <v>0</v>
      </c>
      <c r="F144" s="58">
        <v>0</v>
      </c>
      <c r="G144" s="58">
        <f t="shared" si="42"/>
        <v>0</v>
      </c>
    </row>
    <row r="145" spans="1:7" x14ac:dyDescent="0.25">
      <c r="A145" s="68" t="s">
        <v>365</v>
      </c>
      <c r="B145" s="58">
        <v>13648046</v>
      </c>
      <c r="C145" s="58">
        <v>-287514.32</v>
      </c>
      <c r="D145" s="58">
        <f t="shared" si="39"/>
        <v>13360531.68</v>
      </c>
      <c r="E145" s="58">
        <v>0</v>
      </c>
      <c r="F145" s="58">
        <v>0</v>
      </c>
      <c r="G145" s="58">
        <f t="shared" si="42"/>
        <v>13360531.68</v>
      </c>
    </row>
    <row r="146" spans="1:7" x14ac:dyDescent="0.25">
      <c r="A146" s="67" t="s">
        <v>366</v>
      </c>
      <c r="B146" s="66">
        <f>SUM(B147:B149)</f>
        <v>0</v>
      </c>
      <c r="C146" s="66">
        <f t="shared" ref="C146:G146" si="43">SUM(C147:C149)</f>
        <v>0</v>
      </c>
      <c r="D146" s="66">
        <f t="shared" si="43"/>
        <v>0</v>
      </c>
      <c r="E146" s="66">
        <f t="shared" si="43"/>
        <v>0</v>
      </c>
      <c r="F146" s="66">
        <f t="shared" si="43"/>
        <v>0</v>
      </c>
      <c r="G146" s="66">
        <f t="shared" si="43"/>
        <v>0</v>
      </c>
    </row>
    <row r="147" spans="1:7" x14ac:dyDescent="0.25">
      <c r="A147" s="68" t="s">
        <v>367</v>
      </c>
      <c r="B147" s="58">
        <v>0</v>
      </c>
      <c r="C147" s="58">
        <v>0</v>
      </c>
      <c r="D147" s="58">
        <f t="shared" si="39"/>
        <v>0</v>
      </c>
      <c r="E147" s="58">
        <v>0</v>
      </c>
      <c r="F147" s="58">
        <v>0</v>
      </c>
      <c r="G147" s="58">
        <f t="shared" ref="G147:G149" si="44">D147-E147</f>
        <v>0</v>
      </c>
    </row>
    <row r="148" spans="1:7" x14ac:dyDescent="0.25">
      <c r="A148" s="68" t="s">
        <v>368</v>
      </c>
      <c r="B148" s="58">
        <v>0</v>
      </c>
      <c r="C148" s="58">
        <v>0</v>
      </c>
      <c r="D148" s="58">
        <f t="shared" si="39"/>
        <v>0</v>
      </c>
      <c r="E148" s="58">
        <v>0</v>
      </c>
      <c r="F148" s="58">
        <v>0</v>
      </c>
      <c r="G148" s="58">
        <f t="shared" si="44"/>
        <v>0</v>
      </c>
    </row>
    <row r="149" spans="1:7" x14ac:dyDescent="0.25">
      <c r="A149" s="68" t="s">
        <v>369</v>
      </c>
      <c r="B149" s="58">
        <v>0</v>
      </c>
      <c r="C149" s="58">
        <v>0</v>
      </c>
      <c r="D149" s="58">
        <f t="shared" si="39"/>
        <v>0</v>
      </c>
      <c r="E149" s="58">
        <v>0</v>
      </c>
      <c r="F149" s="58">
        <v>0</v>
      </c>
      <c r="G149" s="58">
        <f t="shared" si="44"/>
        <v>0</v>
      </c>
    </row>
    <row r="150" spans="1:7" x14ac:dyDescent="0.25">
      <c r="A150" s="67" t="s">
        <v>370</v>
      </c>
      <c r="B150" s="66">
        <f>SUM(B151:B157)</f>
        <v>0</v>
      </c>
      <c r="C150" s="66">
        <f t="shared" ref="C150:G150" si="45">SUM(C151:C157)</f>
        <v>0</v>
      </c>
      <c r="D150" s="66">
        <f t="shared" si="45"/>
        <v>0</v>
      </c>
      <c r="E150" s="66">
        <f t="shared" si="45"/>
        <v>0</v>
      </c>
      <c r="F150" s="66">
        <f t="shared" si="45"/>
        <v>0</v>
      </c>
      <c r="G150" s="66">
        <f t="shared" si="45"/>
        <v>0</v>
      </c>
    </row>
    <row r="151" spans="1:7" x14ac:dyDescent="0.25">
      <c r="A151" s="68" t="s">
        <v>371</v>
      </c>
      <c r="B151" s="58">
        <v>0</v>
      </c>
      <c r="C151" s="58">
        <v>0</v>
      </c>
      <c r="D151" s="58">
        <f t="shared" si="39"/>
        <v>0</v>
      </c>
      <c r="E151" s="58">
        <v>0</v>
      </c>
      <c r="F151" s="58">
        <v>0</v>
      </c>
      <c r="G151" s="58">
        <f t="shared" ref="G151:G157" si="46">D151-E151</f>
        <v>0</v>
      </c>
    </row>
    <row r="152" spans="1:7" x14ac:dyDescent="0.25">
      <c r="A152" s="68" t="s">
        <v>372</v>
      </c>
      <c r="B152" s="58">
        <v>0</v>
      </c>
      <c r="C152" s="58">
        <v>0</v>
      </c>
      <c r="D152" s="58">
        <f t="shared" si="39"/>
        <v>0</v>
      </c>
      <c r="E152" s="58">
        <v>0</v>
      </c>
      <c r="F152" s="58">
        <v>0</v>
      </c>
      <c r="G152" s="58">
        <f t="shared" si="46"/>
        <v>0</v>
      </c>
    </row>
    <row r="153" spans="1:7" x14ac:dyDescent="0.25">
      <c r="A153" s="68" t="s">
        <v>373</v>
      </c>
      <c r="B153" s="58">
        <v>0</v>
      </c>
      <c r="C153" s="58">
        <v>0</v>
      </c>
      <c r="D153" s="58">
        <f t="shared" si="39"/>
        <v>0</v>
      </c>
      <c r="E153" s="58">
        <v>0</v>
      </c>
      <c r="F153" s="58">
        <v>0</v>
      </c>
      <c r="G153" s="58">
        <f t="shared" si="46"/>
        <v>0</v>
      </c>
    </row>
    <row r="154" spans="1:7" x14ac:dyDescent="0.25">
      <c r="A154" s="70" t="s">
        <v>374</v>
      </c>
      <c r="B154" s="58">
        <v>0</v>
      </c>
      <c r="C154" s="58">
        <v>0</v>
      </c>
      <c r="D154" s="58">
        <f t="shared" si="39"/>
        <v>0</v>
      </c>
      <c r="E154" s="58">
        <v>0</v>
      </c>
      <c r="F154" s="58">
        <v>0</v>
      </c>
      <c r="G154" s="58">
        <f t="shared" si="46"/>
        <v>0</v>
      </c>
    </row>
    <row r="155" spans="1:7" x14ac:dyDescent="0.25">
      <c r="A155" s="68" t="s">
        <v>375</v>
      </c>
      <c r="B155" s="58">
        <v>0</v>
      </c>
      <c r="C155" s="58">
        <v>0</v>
      </c>
      <c r="D155" s="58">
        <f t="shared" si="39"/>
        <v>0</v>
      </c>
      <c r="E155" s="58">
        <v>0</v>
      </c>
      <c r="F155" s="58">
        <v>0</v>
      </c>
      <c r="G155" s="58">
        <f t="shared" si="46"/>
        <v>0</v>
      </c>
    </row>
    <row r="156" spans="1:7" x14ac:dyDescent="0.25">
      <c r="A156" s="68" t="s">
        <v>376</v>
      </c>
      <c r="B156" s="58">
        <v>0</v>
      </c>
      <c r="C156" s="58">
        <v>0</v>
      </c>
      <c r="D156" s="58">
        <f t="shared" si="39"/>
        <v>0</v>
      </c>
      <c r="E156" s="58">
        <v>0</v>
      </c>
      <c r="F156" s="58">
        <v>0</v>
      </c>
      <c r="G156" s="58">
        <f t="shared" si="46"/>
        <v>0</v>
      </c>
    </row>
    <row r="157" spans="1:7" x14ac:dyDescent="0.25">
      <c r="A157" s="68" t="s">
        <v>377</v>
      </c>
      <c r="B157" s="58">
        <v>0</v>
      </c>
      <c r="C157" s="58">
        <v>0</v>
      </c>
      <c r="D157" s="58">
        <f t="shared" si="39"/>
        <v>0</v>
      </c>
      <c r="E157" s="58">
        <v>0</v>
      </c>
      <c r="F157" s="58">
        <v>0</v>
      </c>
      <c r="G157" s="58">
        <f t="shared" si="46"/>
        <v>0</v>
      </c>
    </row>
    <row r="158" spans="1:7" x14ac:dyDescent="0.25">
      <c r="A158" s="71"/>
      <c r="B158" s="72"/>
      <c r="C158" s="72"/>
      <c r="D158" s="72"/>
      <c r="E158" s="72"/>
      <c r="F158" s="72"/>
      <c r="G158" s="72"/>
    </row>
    <row r="159" spans="1:7" x14ac:dyDescent="0.25">
      <c r="A159" s="28" t="s">
        <v>379</v>
      </c>
      <c r="B159" s="73">
        <f>B9+B84</f>
        <v>97050724.239999995</v>
      </c>
      <c r="C159" s="73">
        <f t="shared" ref="C159:G159" si="47">C9+C84</f>
        <v>23763494.329999998</v>
      </c>
      <c r="D159" s="73">
        <f t="shared" si="47"/>
        <v>120814218.56999999</v>
      </c>
      <c r="E159" s="73">
        <f t="shared" si="47"/>
        <v>31281150.479999997</v>
      </c>
      <c r="F159" s="73">
        <f t="shared" si="47"/>
        <v>31281150.479999997</v>
      </c>
      <c r="G159" s="73">
        <f t="shared" si="47"/>
        <v>89533068.090000004</v>
      </c>
    </row>
    <row r="160" spans="1:7" x14ac:dyDescent="0.25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9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4"/>
  <sheetViews>
    <sheetView showGridLines="0" topLeftCell="A38" zoomScale="75" zoomScaleNormal="75" workbookViewId="0">
      <selection activeCell="F63" sqref="F63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35.450000000000003" customHeight="1" x14ac:dyDescent="0.25">
      <c r="A1" s="147" t="s">
        <v>380</v>
      </c>
      <c r="B1" s="148"/>
      <c r="C1" s="148"/>
      <c r="D1" s="148"/>
      <c r="E1" s="148"/>
      <c r="F1" s="148"/>
      <c r="G1" s="149"/>
    </row>
    <row r="2" spans="1:7" ht="15" customHeight="1" x14ac:dyDescent="0.25">
      <c r="A2" s="132" t="str">
        <f>'Formato 1'!A2</f>
        <v xml:space="preserve"> MUNICIPIO DE SANTA CATARINA, GTO</v>
      </c>
      <c r="B2" s="133"/>
      <c r="C2" s="133"/>
      <c r="D2" s="133"/>
      <c r="E2" s="133"/>
      <c r="F2" s="133"/>
      <c r="G2" s="134"/>
    </row>
    <row r="3" spans="1:7" ht="15" customHeight="1" x14ac:dyDescent="0.25">
      <c r="A3" s="135" t="s">
        <v>297</v>
      </c>
      <c r="B3" s="136"/>
      <c r="C3" s="136"/>
      <c r="D3" s="136"/>
      <c r="E3" s="136"/>
      <c r="F3" s="136"/>
      <c r="G3" s="137"/>
    </row>
    <row r="4" spans="1:7" ht="15" customHeight="1" x14ac:dyDescent="0.25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25">
      <c r="A5" s="135" t="str">
        <f>'Formato 3'!A4</f>
        <v>Del 01 de enero al 31 de marzo de 2026</v>
      </c>
      <c r="B5" s="136"/>
      <c r="C5" s="136"/>
      <c r="D5" s="136"/>
      <c r="E5" s="136"/>
      <c r="F5" s="136"/>
      <c r="G5" s="137"/>
    </row>
    <row r="6" spans="1:7" x14ac:dyDescent="0.25">
      <c r="A6" s="138" t="s">
        <v>2</v>
      </c>
      <c r="B6" s="139"/>
      <c r="C6" s="139"/>
      <c r="D6" s="139"/>
      <c r="E6" s="139"/>
      <c r="F6" s="139"/>
      <c r="G6" s="140"/>
    </row>
    <row r="7" spans="1:7" ht="15" customHeight="1" x14ac:dyDescent="0.25">
      <c r="A7" s="142" t="s">
        <v>5</v>
      </c>
      <c r="B7" s="144" t="s">
        <v>299</v>
      </c>
      <c r="C7" s="144"/>
      <c r="D7" s="144"/>
      <c r="E7" s="144"/>
      <c r="F7" s="144"/>
      <c r="G7" s="146" t="s">
        <v>300</v>
      </c>
    </row>
    <row r="8" spans="1:7" ht="30" x14ac:dyDescent="0.25">
      <c r="A8" s="143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45"/>
    </row>
    <row r="9" spans="1:7" ht="15.75" customHeight="1" x14ac:dyDescent="0.25">
      <c r="A9" s="25" t="s">
        <v>382</v>
      </c>
      <c r="B9" s="29">
        <f>SUM(B10:B35)</f>
        <v>77250167.239999995</v>
      </c>
      <c r="C9" s="29">
        <f t="shared" ref="C9:G9" si="0">SUM(C10:C35)</f>
        <v>7081593.4900000002</v>
      </c>
      <c r="D9" s="29">
        <f t="shared" si="0"/>
        <v>84331760.729999974</v>
      </c>
      <c r="E9" s="29">
        <f t="shared" si="0"/>
        <v>14648001.989999996</v>
      </c>
      <c r="F9" s="29">
        <f t="shared" si="0"/>
        <v>14648001.989999996</v>
      </c>
      <c r="G9" s="29">
        <f t="shared" si="0"/>
        <v>69683758.739999995</v>
      </c>
    </row>
    <row r="10" spans="1:7" x14ac:dyDescent="0.25">
      <c r="A10" s="55" t="s">
        <v>546</v>
      </c>
      <c r="B10" s="58">
        <v>15556222.609999999</v>
      </c>
      <c r="C10" s="58">
        <v>2062126.18</v>
      </c>
      <c r="D10" s="58">
        <f>B10+C10</f>
        <v>17618348.789999999</v>
      </c>
      <c r="E10" s="58">
        <v>3627945.47</v>
      </c>
      <c r="F10" s="58">
        <v>3627945.47</v>
      </c>
      <c r="G10" s="58">
        <f>D10-E10</f>
        <v>13990403.319999998</v>
      </c>
    </row>
    <row r="11" spans="1:7" x14ac:dyDescent="0.25">
      <c r="A11" s="55" t="s">
        <v>547</v>
      </c>
      <c r="B11" s="58">
        <v>1270908.49</v>
      </c>
      <c r="C11" s="58">
        <v>5000</v>
      </c>
      <c r="D11" s="58">
        <f t="shared" ref="D11:D34" si="1">B11+C11</f>
        <v>1275908.49</v>
      </c>
      <c r="E11" s="58">
        <v>160825.92000000001</v>
      </c>
      <c r="F11" s="58">
        <v>160825.92000000001</v>
      </c>
      <c r="G11" s="58">
        <f t="shared" ref="G11:G34" si="2">D11-E11</f>
        <v>1115082.57</v>
      </c>
    </row>
    <row r="12" spans="1:7" x14ac:dyDescent="0.25">
      <c r="A12" s="55" t="s">
        <v>548</v>
      </c>
      <c r="B12" s="58">
        <v>3083792.58</v>
      </c>
      <c r="C12" s="58">
        <v>5000</v>
      </c>
      <c r="D12" s="58">
        <f t="shared" si="1"/>
        <v>3088792.58</v>
      </c>
      <c r="E12" s="58">
        <v>428699.61</v>
      </c>
      <c r="F12" s="58">
        <v>428699.61</v>
      </c>
      <c r="G12" s="58">
        <f t="shared" si="2"/>
        <v>2660092.9700000002</v>
      </c>
    </row>
    <row r="13" spans="1:7" x14ac:dyDescent="0.25">
      <c r="A13" s="55" t="s">
        <v>549</v>
      </c>
      <c r="B13" s="58">
        <v>1549439.7</v>
      </c>
      <c r="C13" s="58">
        <v>15275</v>
      </c>
      <c r="D13" s="58">
        <f t="shared" si="1"/>
        <v>1564714.7</v>
      </c>
      <c r="E13" s="58">
        <v>202246.43</v>
      </c>
      <c r="F13" s="58">
        <v>202246.43</v>
      </c>
      <c r="G13" s="58">
        <f t="shared" si="2"/>
        <v>1362468.27</v>
      </c>
    </row>
    <row r="14" spans="1:7" x14ac:dyDescent="0.25">
      <c r="A14" s="55" t="s">
        <v>550</v>
      </c>
      <c r="B14" s="58">
        <v>401641.09</v>
      </c>
      <c r="C14" s="58">
        <v>83500</v>
      </c>
      <c r="D14" s="58">
        <f t="shared" si="1"/>
        <v>485141.09</v>
      </c>
      <c r="E14" s="58">
        <v>97717.46</v>
      </c>
      <c r="F14" s="58">
        <v>97717.46</v>
      </c>
      <c r="G14" s="58">
        <f t="shared" si="2"/>
        <v>387423.63</v>
      </c>
    </row>
    <row r="15" spans="1:7" x14ac:dyDescent="0.25">
      <c r="A15" s="55" t="s">
        <v>551</v>
      </c>
      <c r="B15" s="58">
        <v>273033.52</v>
      </c>
      <c r="C15" s="58">
        <v>1000</v>
      </c>
      <c r="D15" s="58">
        <f t="shared" si="1"/>
        <v>274033.52</v>
      </c>
      <c r="E15" s="58">
        <v>34400.239999999998</v>
      </c>
      <c r="F15" s="58">
        <v>34400.239999999998</v>
      </c>
      <c r="G15" s="58">
        <f t="shared" si="2"/>
        <v>239633.28000000003</v>
      </c>
    </row>
    <row r="16" spans="1:7" x14ac:dyDescent="0.25">
      <c r="A16" s="55" t="s">
        <v>552</v>
      </c>
      <c r="B16" s="58">
        <v>1379473.82</v>
      </c>
      <c r="C16" s="58">
        <v>290550</v>
      </c>
      <c r="D16" s="58">
        <f t="shared" si="1"/>
        <v>1670023.82</v>
      </c>
      <c r="E16" s="58">
        <v>170578.08</v>
      </c>
      <c r="F16" s="58">
        <v>170578.08</v>
      </c>
      <c r="G16" s="58">
        <f t="shared" si="2"/>
        <v>1499445.74</v>
      </c>
    </row>
    <row r="17" spans="1:7" x14ac:dyDescent="0.25">
      <c r="A17" s="55" t="s">
        <v>553</v>
      </c>
      <c r="B17" s="58">
        <v>3399740.71</v>
      </c>
      <c r="C17" s="58">
        <v>30102.49</v>
      </c>
      <c r="D17" s="58">
        <f t="shared" si="1"/>
        <v>3429843.2</v>
      </c>
      <c r="E17" s="58">
        <v>528166.29</v>
      </c>
      <c r="F17" s="58">
        <v>528166.29</v>
      </c>
      <c r="G17" s="58">
        <f t="shared" si="2"/>
        <v>2901676.91</v>
      </c>
    </row>
    <row r="18" spans="1:7" x14ac:dyDescent="0.25">
      <c r="A18" s="55" t="s">
        <v>554</v>
      </c>
      <c r="B18" s="58">
        <v>993500.05</v>
      </c>
      <c r="C18" s="58">
        <v>194400</v>
      </c>
      <c r="D18" s="58">
        <f t="shared" si="1"/>
        <v>1187900.05</v>
      </c>
      <c r="E18" s="58">
        <v>163605.17000000001</v>
      </c>
      <c r="F18" s="58">
        <v>163605.17000000001</v>
      </c>
      <c r="G18" s="58">
        <f t="shared" si="2"/>
        <v>1024294.88</v>
      </c>
    </row>
    <row r="19" spans="1:7" x14ac:dyDescent="0.25">
      <c r="A19" s="55" t="s">
        <v>555</v>
      </c>
      <c r="B19" s="58">
        <v>7732336.04</v>
      </c>
      <c r="C19" s="58">
        <v>1497300</v>
      </c>
      <c r="D19" s="58">
        <f t="shared" si="1"/>
        <v>9229636.0399999991</v>
      </c>
      <c r="E19" s="58">
        <v>1862972.31</v>
      </c>
      <c r="F19" s="58">
        <v>1862972.31</v>
      </c>
      <c r="G19" s="58">
        <f t="shared" si="2"/>
        <v>7366663.7299999986</v>
      </c>
    </row>
    <row r="20" spans="1:7" x14ac:dyDescent="0.25">
      <c r="A20" s="55" t="s">
        <v>556</v>
      </c>
      <c r="B20" s="58">
        <v>899784.33</v>
      </c>
      <c r="C20" s="58">
        <v>18000</v>
      </c>
      <c r="D20" s="58">
        <f t="shared" si="1"/>
        <v>917784.33</v>
      </c>
      <c r="E20" s="58">
        <v>128135.96</v>
      </c>
      <c r="F20" s="58">
        <v>128135.96</v>
      </c>
      <c r="G20" s="58">
        <f t="shared" si="2"/>
        <v>789648.37</v>
      </c>
    </row>
    <row r="21" spans="1:7" x14ac:dyDescent="0.25">
      <c r="A21" s="55" t="s">
        <v>557</v>
      </c>
      <c r="B21" s="58">
        <v>3973680.31</v>
      </c>
      <c r="C21" s="58">
        <v>1014924.82</v>
      </c>
      <c r="D21" s="58">
        <f t="shared" si="1"/>
        <v>4988605.13</v>
      </c>
      <c r="E21" s="58">
        <v>941018.47</v>
      </c>
      <c r="F21" s="58">
        <v>941018.47</v>
      </c>
      <c r="G21" s="58">
        <f t="shared" si="2"/>
        <v>4047586.66</v>
      </c>
    </row>
    <row r="22" spans="1:7" x14ac:dyDescent="0.25">
      <c r="A22" s="55" t="s">
        <v>558</v>
      </c>
      <c r="B22" s="58">
        <v>1139789.1000000001</v>
      </c>
      <c r="C22" s="58">
        <v>0</v>
      </c>
      <c r="D22" s="58">
        <f t="shared" si="1"/>
        <v>1139789.1000000001</v>
      </c>
      <c r="E22" s="58">
        <v>119155.13</v>
      </c>
      <c r="F22" s="58">
        <v>119155.13</v>
      </c>
      <c r="G22" s="58">
        <f t="shared" si="2"/>
        <v>1020633.9700000001</v>
      </c>
    </row>
    <row r="23" spans="1:7" x14ac:dyDescent="0.25">
      <c r="A23" s="55" t="s">
        <v>559</v>
      </c>
      <c r="B23" s="58">
        <v>11443660.24</v>
      </c>
      <c r="C23" s="58">
        <v>619283.75</v>
      </c>
      <c r="D23" s="58">
        <f t="shared" si="1"/>
        <v>12062943.99</v>
      </c>
      <c r="E23" s="58">
        <v>2403154.11</v>
      </c>
      <c r="F23" s="58">
        <v>2403154.11</v>
      </c>
      <c r="G23" s="58">
        <f t="shared" si="2"/>
        <v>9659789.8800000008</v>
      </c>
    </row>
    <row r="24" spans="1:7" x14ac:dyDescent="0.25">
      <c r="A24" s="55" t="s">
        <v>560</v>
      </c>
      <c r="B24" s="58">
        <v>2196937.23</v>
      </c>
      <c r="C24" s="58">
        <v>140000</v>
      </c>
      <c r="D24" s="58">
        <f t="shared" si="1"/>
        <v>2336937.23</v>
      </c>
      <c r="E24" s="58">
        <v>292462.25</v>
      </c>
      <c r="F24" s="58">
        <v>292462.25</v>
      </c>
      <c r="G24" s="58">
        <f t="shared" si="2"/>
        <v>2044474.98</v>
      </c>
    </row>
    <row r="25" spans="1:7" x14ac:dyDescent="0.25">
      <c r="A25" s="55" t="s">
        <v>561</v>
      </c>
      <c r="B25" s="58">
        <v>2156587.1800000002</v>
      </c>
      <c r="C25" s="58">
        <v>27000</v>
      </c>
      <c r="D25" s="58">
        <f t="shared" si="1"/>
        <v>2183587.1800000002</v>
      </c>
      <c r="E25" s="58">
        <v>293466.19</v>
      </c>
      <c r="F25" s="58">
        <v>293466.19</v>
      </c>
      <c r="G25" s="58">
        <f t="shared" si="2"/>
        <v>1890120.9900000002</v>
      </c>
    </row>
    <row r="26" spans="1:7" x14ac:dyDescent="0.25">
      <c r="A26" s="55" t="s">
        <v>562</v>
      </c>
      <c r="B26" s="58">
        <v>851814.33</v>
      </c>
      <c r="C26" s="58">
        <v>0</v>
      </c>
      <c r="D26" s="58">
        <f t="shared" si="1"/>
        <v>851814.33</v>
      </c>
      <c r="E26" s="58">
        <v>100965.78</v>
      </c>
      <c r="F26" s="58">
        <v>100965.78</v>
      </c>
      <c r="G26" s="58">
        <f t="shared" si="2"/>
        <v>750848.54999999993</v>
      </c>
    </row>
    <row r="27" spans="1:7" x14ac:dyDescent="0.25">
      <c r="A27" s="55" t="s">
        <v>563</v>
      </c>
      <c r="B27" s="58">
        <v>554248.66</v>
      </c>
      <c r="C27" s="58">
        <v>5000</v>
      </c>
      <c r="D27" s="58">
        <f t="shared" si="1"/>
        <v>559248.66</v>
      </c>
      <c r="E27" s="58">
        <v>70587.97</v>
      </c>
      <c r="F27" s="58">
        <v>70587.97</v>
      </c>
      <c r="G27" s="58">
        <f t="shared" si="2"/>
        <v>488660.69000000006</v>
      </c>
    </row>
    <row r="28" spans="1:7" x14ac:dyDescent="0.25">
      <c r="A28" s="55" t="s">
        <v>564</v>
      </c>
      <c r="B28" s="58">
        <v>2346912.85</v>
      </c>
      <c r="C28" s="58">
        <v>866092</v>
      </c>
      <c r="D28" s="58">
        <f t="shared" si="1"/>
        <v>3213004.85</v>
      </c>
      <c r="E28" s="58">
        <v>881214.28</v>
      </c>
      <c r="F28" s="58">
        <v>881214.28</v>
      </c>
      <c r="G28" s="58">
        <f t="shared" si="2"/>
        <v>2331790.5700000003</v>
      </c>
    </row>
    <row r="29" spans="1:7" x14ac:dyDescent="0.25">
      <c r="A29" s="55" t="s">
        <v>565</v>
      </c>
      <c r="B29" s="58">
        <v>2870815.99</v>
      </c>
      <c r="C29" s="58">
        <v>2000</v>
      </c>
      <c r="D29" s="58">
        <f t="shared" si="1"/>
        <v>2872815.99</v>
      </c>
      <c r="E29" s="58">
        <v>217821.62</v>
      </c>
      <c r="F29" s="58">
        <v>217821.62</v>
      </c>
      <c r="G29" s="58">
        <f t="shared" si="2"/>
        <v>2654994.37</v>
      </c>
    </row>
    <row r="30" spans="1:7" x14ac:dyDescent="0.25">
      <c r="A30" s="55" t="s">
        <v>566</v>
      </c>
      <c r="B30" s="58">
        <v>1349637.85</v>
      </c>
      <c r="C30" s="58">
        <v>5000</v>
      </c>
      <c r="D30" s="58">
        <f t="shared" si="1"/>
        <v>1354637.85</v>
      </c>
      <c r="E30" s="58">
        <v>147078.10999999999</v>
      </c>
      <c r="F30" s="58">
        <v>147078.10999999999</v>
      </c>
      <c r="G30" s="58">
        <f t="shared" si="2"/>
        <v>1207559.7400000002</v>
      </c>
    </row>
    <row r="31" spans="1:7" x14ac:dyDescent="0.25">
      <c r="A31" s="55" t="s">
        <v>567</v>
      </c>
      <c r="B31" s="58">
        <v>407460</v>
      </c>
      <c r="C31" s="58">
        <v>16705.25</v>
      </c>
      <c r="D31" s="58">
        <f t="shared" si="1"/>
        <v>424165.25</v>
      </c>
      <c r="E31" s="58">
        <v>96267.29</v>
      </c>
      <c r="F31" s="58">
        <v>96267.29</v>
      </c>
      <c r="G31" s="58">
        <f t="shared" si="2"/>
        <v>327897.96000000002</v>
      </c>
    </row>
    <row r="32" spans="1:7" x14ac:dyDescent="0.25">
      <c r="A32" s="55" t="s">
        <v>568</v>
      </c>
      <c r="B32" s="58">
        <v>8155419.3499999996</v>
      </c>
      <c r="C32" s="58">
        <v>27814</v>
      </c>
      <c r="D32" s="58">
        <f t="shared" si="1"/>
        <v>8183233.3499999996</v>
      </c>
      <c r="E32" s="58">
        <v>1122056.77</v>
      </c>
      <c r="F32" s="58">
        <v>1122056.77</v>
      </c>
      <c r="G32" s="58">
        <f t="shared" si="2"/>
        <v>7061176.5800000001</v>
      </c>
    </row>
    <row r="33" spans="1:7" x14ac:dyDescent="0.25">
      <c r="A33" s="55" t="s">
        <v>569</v>
      </c>
      <c r="B33" s="58">
        <v>2950188</v>
      </c>
      <c r="C33" s="58">
        <v>155000</v>
      </c>
      <c r="D33" s="58">
        <f t="shared" si="1"/>
        <v>3105188</v>
      </c>
      <c r="E33" s="58">
        <v>528389.92000000004</v>
      </c>
      <c r="F33" s="58">
        <v>528389.92000000004</v>
      </c>
      <c r="G33" s="58">
        <f t="shared" si="2"/>
        <v>2576798.08</v>
      </c>
    </row>
    <row r="34" spans="1:7" x14ac:dyDescent="0.25">
      <c r="A34" s="55" t="s">
        <v>570</v>
      </c>
      <c r="B34" s="58">
        <v>313143.21000000002</v>
      </c>
      <c r="C34" s="58">
        <v>520</v>
      </c>
      <c r="D34" s="58">
        <f t="shared" si="1"/>
        <v>313663.21000000002</v>
      </c>
      <c r="E34" s="58">
        <v>29071.16</v>
      </c>
      <c r="F34" s="58">
        <v>29071.16</v>
      </c>
      <c r="G34" s="58">
        <f t="shared" si="2"/>
        <v>284592.05000000005</v>
      </c>
    </row>
    <row r="35" spans="1:7" x14ac:dyDescent="0.25">
      <c r="A35" s="30" t="s">
        <v>151</v>
      </c>
      <c r="B35" s="43"/>
      <c r="C35" s="43"/>
      <c r="D35" s="43"/>
      <c r="E35" s="43"/>
      <c r="F35" s="43"/>
      <c r="G35" s="43"/>
    </row>
    <row r="36" spans="1:7" x14ac:dyDescent="0.25">
      <c r="A36" s="3" t="s">
        <v>383</v>
      </c>
      <c r="B36" s="4">
        <f>SUM(B37:B62)</f>
        <v>19800557</v>
      </c>
      <c r="C36" s="4">
        <f t="shared" ref="C36:G36" si="3">SUM(C37:C62)</f>
        <v>16681900.840000002</v>
      </c>
      <c r="D36" s="4">
        <f t="shared" si="3"/>
        <v>36482457.839999996</v>
      </c>
      <c r="E36" s="4">
        <f t="shared" si="3"/>
        <v>16633148.490000002</v>
      </c>
      <c r="F36" s="4">
        <f t="shared" si="3"/>
        <v>16633148.490000002</v>
      </c>
      <c r="G36" s="4">
        <f t="shared" si="3"/>
        <v>19849309.350000001</v>
      </c>
    </row>
    <row r="37" spans="1:7" x14ac:dyDescent="0.25">
      <c r="A37" s="55" t="s">
        <v>546</v>
      </c>
      <c r="B37" s="58">
        <v>0</v>
      </c>
      <c r="C37" s="58">
        <v>143204.01</v>
      </c>
      <c r="D37" s="58">
        <f t="shared" ref="D37:D62" si="4">B37+C37</f>
        <v>143204.01</v>
      </c>
      <c r="E37" s="58">
        <v>143204.01</v>
      </c>
      <c r="F37" s="58">
        <v>143204.01</v>
      </c>
      <c r="G37" s="58">
        <f t="shared" ref="G37:G62" si="5">D37-E37</f>
        <v>0</v>
      </c>
    </row>
    <row r="38" spans="1:7" x14ac:dyDescent="0.25">
      <c r="A38" s="55" t="s">
        <v>547</v>
      </c>
      <c r="B38" s="58">
        <v>0</v>
      </c>
      <c r="C38" s="58">
        <v>73138.3</v>
      </c>
      <c r="D38" s="58">
        <f t="shared" si="4"/>
        <v>73138.3</v>
      </c>
      <c r="E38" s="58">
        <v>73138.3</v>
      </c>
      <c r="F38" s="58">
        <v>73138.3</v>
      </c>
      <c r="G38" s="58">
        <f t="shared" si="5"/>
        <v>0</v>
      </c>
    </row>
    <row r="39" spans="1:7" x14ac:dyDescent="0.25">
      <c r="A39" s="55" t="s">
        <v>548</v>
      </c>
      <c r="B39" s="58">
        <v>0</v>
      </c>
      <c r="C39" s="58">
        <v>211751.67999999999</v>
      </c>
      <c r="D39" s="58">
        <f t="shared" si="4"/>
        <v>211751.67999999999</v>
      </c>
      <c r="E39" s="58">
        <v>211751.67999999999</v>
      </c>
      <c r="F39" s="58">
        <v>211751.67999999999</v>
      </c>
      <c r="G39" s="58">
        <f t="shared" si="5"/>
        <v>0</v>
      </c>
    </row>
    <row r="40" spans="1:7" x14ac:dyDescent="0.25">
      <c r="A40" s="55" t="s">
        <v>549</v>
      </c>
      <c r="B40" s="58">
        <v>0</v>
      </c>
      <c r="C40" s="58">
        <v>63609.06</v>
      </c>
      <c r="D40" s="58">
        <f t="shared" si="4"/>
        <v>63609.06</v>
      </c>
      <c r="E40" s="58">
        <v>63609.06</v>
      </c>
      <c r="F40" s="58">
        <v>63609.06</v>
      </c>
      <c r="G40" s="58">
        <f t="shared" si="5"/>
        <v>0</v>
      </c>
    </row>
    <row r="41" spans="1:7" x14ac:dyDescent="0.25">
      <c r="A41" s="55" t="s">
        <v>550</v>
      </c>
      <c r="B41" s="58">
        <v>0</v>
      </c>
      <c r="C41" s="58">
        <v>25008.16</v>
      </c>
      <c r="D41" s="58">
        <f t="shared" si="4"/>
        <v>25008.16</v>
      </c>
      <c r="E41" s="58">
        <v>25008.16</v>
      </c>
      <c r="F41" s="58">
        <v>25008.16</v>
      </c>
      <c r="G41" s="58">
        <f t="shared" si="5"/>
        <v>0</v>
      </c>
    </row>
    <row r="42" spans="1:7" x14ac:dyDescent="0.25">
      <c r="A42" s="55" t="s">
        <v>551</v>
      </c>
      <c r="B42" s="58">
        <v>0</v>
      </c>
      <c r="C42" s="58">
        <v>17200.12</v>
      </c>
      <c r="D42" s="58">
        <f t="shared" si="4"/>
        <v>17200.12</v>
      </c>
      <c r="E42" s="58">
        <v>17200.12</v>
      </c>
      <c r="F42" s="58">
        <v>17200.12</v>
      </c>
      <c r="G42" s="58">
        <f t="shared" si="5"/>
        <v>0</v>
      </c>
    </row>
    <row r="43" spans="1:7" x14ac:dyDescent="0.25">
      <c r="A43" s="55" t="s">
        <v>552</v>
      </c>
      <c r="B43" s="58">
        <v>0</v>
      </c>
      <c r="C43" s="58">
        <v>53942.04</v>
      </c>
      <c r="D43" s="58">
        <f t="shared" si="4"/>
        <v>53942.04</v>
      </c>
      <c r="E43" s="58">
        <v>53942.04</v>
      </c>
      <c r="F43" s="58">
        <v>53942.04</v>
      </c>
      <c r="G43" s="58">
        <f t="shared" si="5"/>
        <v>0</v>
      </c>
    </row>
    <row r="44" spans="1:7" x14ac:dyDescent="0.25">
      <c r="A44" s="55" t="s">
        <v>553</v>
      </c>
      <c r="B44" s="58">
        <v>12048046</v>
      </c>
      <c r="C44" s="58">
        <v>-206696.34</v>
      </c>
      <c r="D44" s="58">
        <f t="shared" si="4"/>
        <v>11841349.66</v>
      </c>
      <c r="E44" s="58">
        <v>124850.66</v>
      </c>
      <c r="F44" s="58">
        <v>124850.66</v>
      </c>
      <c r="G44" s="58">
        <f t="shared" si="5"/>
        <v>11716499</v>
      </c>
    </row>
    <row r="45" spans="1:7" x14ac:dyDescent="0.25">
      <c r="A45" s="55" t="s">
        <v>554</v>
      </c>
      <c r="B45" s="58">
        <v>0</v>
      </c>
      <c r="C45" s="58">
        <v>54295.37</v>
      </c>
      <c r="D45" s="58">
        <f t="shared" si="4"/>
        <v>54295.37</v>
      </c>
      <c r="E45" s="58">
        <v>54295.37</v>
      </c>
      <c r="F45" s="58">
        <v>54295.37</v>
      </c>
      <c r="G45" s="58">
        <f t="shared" si="5"/>
        <v>0</v>
      </c>
    </row>
    <row r="46" spans="1:7" x14ac:dyDescent="0.25">
      <c r="A46" s="55" t="s">
        <v>555</v>
      </c>
      <c r="B46" s="58">
        <v>0</v>
      </c>
      <c r="C46" s="58">
        <v>346618.76</v>
      </c>
      <c r="D46" s="58">
        <f t="shared" si="4"/>
        <v>346618.76</v>
      </c>
      <c r="E46" s="58">
        <v>346618.76</v>
      </c>
      <c r="F46" s="58">
        <v>346618.76</v>
      </c>
      <c r="G46" s="58">
        <f t="shared" si="5"/>
        <v>0</v>
      </c>
    </row>
    <row r="47" spans="1:7" x14ac:dyDescent="0.25">
      <c r="A47" s="55" t="s">
        <v>556</v>
      </c>
      <c r="B47" s="58">
        <v>300000</v>
      </c>
      <c r="C47" s="58">
        <v>24384.06</v>
      </c>
      <c r="D47" s="58">
        <f t="shared" si="4"/>
        <v>324384.06</v>
      </c>
      <c r="E47" s="58">
        <v>24384.06</v>
      </c>
      <c r="F47" s="58">
        <v>24384.06</v>
      </c>
      <c r="G47" s="58">
        <f t="shared" si="5"/>
        <v>300000</v>
      </c>
    </row>
    <row r="48" spans="1:7" x14ac:dyDescent="0.25">
      <c r="A48" s="55" t="s">
        <v>557</v>
      </c>
      <c r="B48" s="58">
        <v>2000000</v>
      </c>
      <c r="C48" s="58">
        <v>13891381.189999999</v>
      </c>
      <c r="D48" s="58">
        <f t="shared" si="4"/>
        <v>15891381.189999999</v>
      </c>
      <c r="E48" s="58">
        <v>13808800.84</v>
      </c>
      <c r="F48" s="58">
        <v>13808800.84</v>
      </c>
      <c r="G48" s="58">
        <f t="shared" si="5"/>
        <v>2082580.3499999996</v>
      </c>
    </row>
    <row r="49" spans="1:7" x14ac:dyDescent="0.25">
      <c r="A49" s="55" t="s">
        <v>558</v>
      </c>
      <c r="B49" s="58">
        <v>0</v>
      </c>
      <c r="C49" s="58">
        <v>55950.22</v>
      </c>
      <c r="D49" s="58">
        <f t="shared" si="4"/>
        <v>55950.22</v>
      </c>
      <c r="E49" s="58">
        <v>55950.22</v>
      </c>
      <c r="F49" s="58">
        <v>55950.22</v>
      </c>
      <c r="G49" s="58">
        <f t="shared" si="5"/>
        <v>0</v>
      </c>
    </row>
    <row r="50" spans="1:7" x14ac:dyDescent="0.25">
      <c r="A50" s="55" t="s">
        <v>559</v>
      </c>
      <c r="B50" s="58">
        <v>1500000</v>
      </c>
      <c r="C50" s="58">
        <v>720777.91</v>
      </c>
      <c r="D50" s="58">
        <f t="shared" si="4"/>
        <v>2220777.91</v>
      </c>
      <c r="E50" s="58">
        <v>698413.71</v>
      </c>
      <c r="F50" s="58">
        <v>698413.71</v>
      </c>
      <c r="G50" s="58">
        <f t="shared" si="5"/>
        <v>1522364.2000000002</v>
      </c>
    </row>
    <row r="51" spans="1:7" x14ac:dyDescent="0.25">
      <c r="A51" s="55" t="s">
        <v>560</v>
      </c>
      <c r="B51" s="58">
        <v>0</v>
      </c>
      <c r="C51" s="58">
        <v>147702.57999999999</v>
      </c>
      <c r="D51" s="58">
        <f t="shared" si="4"/>
        <v>147702.57999999999</v>
      </c>
      <c r="E51" s="58">
        <v>77702.58</v>
      </c>
      <c r="F51" s="58">
        <v>77702.58</v>
      </c>
      <c r="G51" s="58">
        <f t="shared" si="5"/>
        <v>69999.999999999985</v>
      </c>
    </row>
    <row r="52" spans="1:7" x14ac:dyDescent="0.25">
      <c r="A52" s="55" t="s">
        <v>561</v>
      </c>
      <c r="B52" s="58">
        <v>0</v>
      </c>
      <c r="C52" s="58">
        <v>69448.28</v>
      </c>
      <c r="D52" s="58">
        <f t="shared" si="4"/>
        <v>69448.28</v>
      </c>
      <c r="E52" s="58">
        <v>49448.28</v>
      </c>
      <c r="F52" s="58">
        <v>49448.28</v>
      </c>
      <c r="G52" s="58">
        <f t="shared" si="5"/>
        <v>20000</v>
      </c>
    </row>
    <row r="53" spans="1:7" x14ac:dyDescent="0.25">
      <c r="A53" s="55" t="s">
        <v>562</v>
      </c>
      <c r="B53" s="58">
        <v>0</v>
      </c>
      <c r="C53" s="58">
        <v>47427.26</v>
      </c>
      <c r="D53" s="58">
        <f t="shared" si="4"/>
        <v>47427.26</v>
      </c>
      <c r="E53" s="58">
        <v>47427.26</v>
      </c>
      <c r="F53" s="58">
        <v>47427.26</v>
      </c>
      <c r="G53" s="58">
        <f t="shared" si="5"/>
        <v>0</v>
      </c>
    </row>
    <row r="54" spans="1:7" x14ac:dyDescent="0.25">
      <c r="A54" s="55" t="s">
        <v>563</v>
      </c>
      <c r="B54" s="58">
        <v>0</v>
      </c>
      <c r="C54" s="58">
        <v>31993.57</v>
      </c>
      <c r="D54" s="58">
        <f t="shared" si="4"/>
        <v>31993.57</v>
      </c>
      <c r="E54" s="58">
        <v>31993.57</v>
      </c>
      <c r="F54" s="58">
        <v>31993.57</v>
      </c>
      <c r="G54" s="58">
        <f t="shared" si="5"/>
        <v>0</v>
      </c>
    </row>
    <row r="55" spans="1:7" x14ac:dyDescent="0.25">
      <c r="A55" s="55" t="s">
        <v>564</v>
      </c>
      <c r="B55" s="58">
        <v>0</v>
      </c>
      <c r="C55" s="58">
        <v>47058.55</v>
      </c>
      <c r="D55" s="58">
        <f t="shared" si="4"/>
        <v>47058.55</v>
      </c>
      <c r="E55" s="58">
        <v>47058.55</v>
      </c>
      <c r="F55" s="58">
        <v>47058.55</v>
      </c>
      <c r="G55" s="58">
        <f t="shared" si="5"/>
        <v>0</v>
      </c>
    </row>
    <row r="56" spans="1:7" x14ac:dyDescent="0.25">
      <c r="A56" s="55" t="s">
        <v>565</v>
      </c>
      <c r="B56" s="58">
        <v>0</v>
      </c>
      <c r="C56" s="58">
        <v>50220.56</v>
      </c>
      <c r="D56" s="58">
        <f t="shared" si="4"/>
        <v>50220.56</v>
      </c>
      <c r="E56" s="58">
        <v>50220.56</v>
      </c>
      <c r="F56" s="58">
        <v>50220.56</v>
      </c>
      <c r="G56" s="58">
        <f t="shared" si="5"/>
        <v>0</v>
      </c>
    </row>
    <row r="57" spans="1:7" x14ac:dyDescent="0.25">
      <c r="A57" s="55" t="s">
        <v>566</v>
      </c>
      <c r="B57" s="58">
        <v>0</v>
      </c>
      <c r="C57" s="58">
        <v>33600.22</v>
      </c>
      <c r="D57" s="58">
        <f t="shared" si="4"/>
        <v>33600.22</v>
      </c>
      <c r="E57" s="58">
        <v>33600.22</v>
      </c>
      <c r="F57" s="58">
        <v>33600.22</v>
      </c>
      <c r="G57" s="58">
        <f t="shared" si="5"/>
        <v>0</v>
      </c>
    </row>
    <row r="58" spans="1:7" x14ac:dyDescent="0.25">
      <c r="A58" s="55" t="s">
        <v>567</v>
      </c>
      <c r="B58" s="58">
        <v>0</v>
      </c>
      <c r="C58" s="58">
        <v>15184</v>
      </c>
      <c r="D58" s="58">
        <f t="shared" si="4"/>
        <v>15184</v>
      </c>
      <c r="E58" s="58">
        <v>15184</v>
      </c>
      <c r="F58" s="58">
        <v>15184</v>
      </c>
      <c r="G58" s="58">
        <f t="shared" si="5"/>
        <v>0</v>
      </c>
    </row>
    <row r="59" spans="1:7" x14ac:dyDescent="0.25">
      <c r="A59" s="55" t="s">
        <v>568</v>
      </c>
      <c r="B59" s="58">
        <v>3952511</v>
      </c>
      <c r="C59" s="58">
        <v>627667.05000000005</v>
      </c>
      <c r="D59" s="58">
        <f t="shared" si="4"/>
        <v>4580178.05</v>
      </c>
      <c r="E59" s="58">
        <v>442312.25</v>
      </c>
      <c r="F59" s="58">
        <v>442312.25</v>
      </c>
      <c r="G59" s="58">
        <f t="shared" si="5"/>
        <v>4137865.8</v>
      </c>
    </row>
    <row r="60" spans="1:7" x14ac:dyDescent="0.25">
      <c r="A60" s="55" t="s">
        <v>569</v>
      </c>
      <c r="B60" s="58">
        <v>0</v>
      </c>
      <c r="C60" s="58">
        <v>122349.7</v>
      </c>
      <c r="D60" s="58">
        <f t="shared" si="4"/>
        <v>122349.7</v>
      </c>
      <c r="E60" s="58">
        <v>122349.7</v>
      </c>
      <c r="F60" s="58">
        <v>122349.7</v>
      </c>
      <c r="G60" s="58">
        <f t="shared" si="5"/>
        <v>0</v>
      </c>
    </row>
    <row r="61" spans="1:7" x14ac:dyDescent="0.25">
      <c r="A61" s="55" t="s">
        <v>570</v>
      </c>
      <c r="B61" s="58">
        <v>0</v>
      </c>
      <c r="C61" s="58">
        <v>14684.53</v>
      </c>
      <c r="D61" s="58">
        <f t="shared" si="4"/>
        <v>14684.53</v>
      </c>
      <c r="E61" s="58">
        <v>14684.53</v>
      </c>
      <c r="F61" s="58">
        <v>14684.53</v>
      </c>
      <c r="G61" s="58">
        <f t="shared" si="5"/>
        <v>0</v>
      </c>
    </row>
    <row r="62" spans="1:7" x14ac:dyDescent="0.25">
      <c r="A62" s="30" t="s">
        <v>151</v>
      </c>
      <c r="B62" s="43"/>
      <c r="C62" s="43"/>
      <c r="D62" s="43">
        <f t="shared" si="4"/>
        <v>0</v>
      </c>
      <c r="E62" s="43"/>
      <c r="F62" s="43"/>
      <c r="G62" s="43">
        <f t="shared" si="5"/>
        <v>0</v>
      </c>
    </row>
    <row r="63" spans="1:7" x14ac:dyDescent="0.25">
      <c r="A63" s="3" t="s">
        <v>379</v>
      </c>
      <c r="B63" s="4">
        <f>B9+B36</f>
        <v>97050724.239999995</v>
      </c>
      <c r="C63" s="4">
        <f t="shared" ref="C63:F63" si="6">C9+C36</f>
        <v>23763494.330000002</v>
      </c>
      <c r="D63" s="4">
        <f>B63+C63</f>
        <v>120814218.56999999</v>
      </c>
      <c r="E63" s="4">
        <f t="shared" si="6"/>
        <v>31281150.479999997</v>
      </c>
      <c r="F63" s="4">
        <f t="shared" si="6"/>
        <v>31281150.479999997</v>
      </c>
      <c r="G63" s="4">
        <f>D63-E63</f>
        <v>89533068.090000004</v>
      </c>
    </row>
    <row r="64" spans="1:7" x14ac:dyDescent="0.25">
      <c r="A64" s="49"/>
      <c r="B64" s="49"/>
      <c r="C64" s="49"/>
      <c r="D64" s="49"/>
      <c r="E64" s="49"/>
      <c r="F64" s="49"/>
      <c r="G64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35:G36 B9:G9 B62:G63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8"/>
  <sheetViews>
    <sheetView showGridLines="0" topLeftCell="A58" zoomScale="75" zoomScaleNormal="75" workbookViewId="0">
      <selection activeCell="F78" sqref="F78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35.450000000000003" customHeight="1" x14ac:dyDescent="0.25">
      <c r="A1" s="150" t="s">
        <v>384</v>
      </c>
      <c r="B1" s="151"/>
      <c r="C1" s="151"/>
      <c r="D1" s="151"/>
      <c r="E1" s="151"/>
      <c r="F1" s="151"/>
      <c r="G1" s="151"/>
    </row>
    <row r="2" spans="1:7" x14ac:dyDescent="0.25">
      <c r="A2" s="93" t="str">
        <f>'Formato 1'!A2</f>
        <v xml:space="preserve"> MUNICIPIO DE SANTA CATARINA, GTO</v>
      </c>
      <c r="B2" s="94"/>
      <c r="C2" s="94"/>
      <c r="D2" s="94"/>
      <c r="E2" s="94"/>
      <c r="F2" s="94"/>
      <c r="G2" s="95"/>
    </row>
    <row r="3" spans="1:7" x14ac:dyDescent="0.25">
      <c r="A3" s="96" t="s">
        <v>385</v>
      </c>
      <c r="B3" s="97"/>
      <c r="C3" s="97"/>
      <c r="D3" s="97"/>
      <c r="E3" s="97"/>
      <c r="F3" s="97"/>
      <c r="G3" s="98"/>
    </row>
    <row r="4" spans="1:7" x14ac:dyDescent="0.25">
      <c r="A4" s="96" t="s">
        <v>386</v>
      </c>
      <c r="B4" s="97"/>
      <c r="C4" s="97"/>
      <c r="D4" s="97"/>
      <c r="E4" s="97"/>
      <c r="F4" s="97"/>
      <c r="G4" s="98"/>
    </row>
    <row r="5" spans="1:7" x14ac:dyDescent="0.25">
      <c r="A5" s="96" t="str">
        <f>'Formato 3'!A4</f>
        <v>Del 01 de enero al 31 de marzo de 2026</v>
      </c>
      <c r="B5" s="97"/>
      <c r="C5" s="97"/>
      <c r="D5" s="97"/>
      <c r="E5" s="97"/>
      <c r="F5" s="97"/>
      <c r="G5" s="98"/>
    </row>
    <row r="6" spans="1:7" x14ac:dyDescent="0.25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25">
      <c r="A7" s="142" t="s">
        <v>5</v>
      </c>
      <c r="B7" s="138" t="s">
        <v>299</v>
      </c>
      <c r="C7" s="139"/>
      <c r="D7" s="139"/>
      <c r="E7" s="139"/>
      <c r="F7" s="140"/>
      <c r="G7" s="146" t="s">
        <v>300</v>
      </c>
    </row>
    <row r="8" spans="1:7" ht="30" x14ac:dyDescent="0.25">
      <c r="A8" s="143"/>
      <c r="B8" s="24" t="s">
        <v>205</v>
      </c>
      <c r="C8" s="7" t="s">
        <v>387</v>
      </c>
      <c r="D8" s="24" t="s">
        <v>302</v>
      </c>
      <c r="E8" s="24" t="s">
        <v>190</v>
      </c>
      <c r="F8" s="31" t="s">
        <v>206</v>
      </c>
      <c r="G8" s="145"/>
    </row>
    <row r="9" spans="1:7" ht="16.5" customHeight="1" x14ac:dyDescent="0.25">
      <c r="A9" s="25" t="s">
        <v>388</v>
      </c>
      <c r="B9" s="29">
        <f>B10+B19+B27+B37</f>
        <v>77250167.24000001</v>
      </c>
      <c r="C9" s="29">
        <f t="shared" ref="C9:G9" si="0">C10+C19+C27+C37</f>
        <v>7081593.4900000002</v>
      </c>
      <c r="D9" s="29">
        <f t="shared" si="0"/>
        <v>84331760.730000004</v>
      </c>
      <c r="E9" s="29">
        <f t="shared" si="0"/>
        <v>14648001.989999998</v>
      </c>
      <c r="F9" s="29">
        <f t="shared" si="0"/>
        <v>14648001.989999998</v>
      </c>
      <c r="G9" s="29">
        <f t="shared" si="0"/>
        <v>69683758.739999995</v>
      </c>
    </row>
    <row r="10" spans="1:7" ht="15" customHeight="1" x14ac:dyDescent="0.25">
      <c r="A10" s="51" t="s">
        <v>389</v>
      </c>
      <c r="B10" s="41">
        <f>SUM(B11:B18)</f>
        <v>34116461.720000006</v>
      </c>
      <c r="C10" s="41">
        <f t="shared" ref="C10:G10" si="1">SUM(C11:C18)</f>
        <v>2820867.49</v>
      </c>
      <c r="D10" s="41">
        <f t="shared" si="1"/>
        <v>36937329.210000001</v>
      </c>
      <c r="E10" s="41">
        <f t="shared" si="1"/>
        <v>5847153.2999999998</v>
      </c>
      <c r="F10" s="41">
        <f t="shared" si="1"/>
        <v>5847153.2999999998</v>
      </c>
      <c r="G10" s="41">
        <f t="shared" si="1"/>
        <v>31090175.91</v>
      </c>
    </row>
    <row r="11" spans="1:7" x14ac:dyDescent="0.25">
      <c r="A11" s="60" t="s">
        <v>390</v>
      </c>
      <c r="B11" s="41">
        <v>3083792.58</v>
      </c>
      <c r="C11" s="41">
        <v>5000</v>
      </c>
      <c r="D11" s="41">
        <f>B11+C11</f>
        <v>3088792.58</v>
      </c>
      <c r="E11" s="41">
        <v>428699.61</v>
      </c>
      <c r="F11" s="41">
        <v>428699.61</v>
      </c>
      <c r="G11" s="41">
        <f>D11-E11</f>
        <v>2660092.9700000002</v>
      </c>
    </row>
    <row r="12" spans="1:7" x14ac:dyDescent="0.25">
      <c r="A12" s="60" t="s">
        <v>391</v>
      </c>
      <c r="B12" s="41">
        <v>0</v>
      </c>
      <c r="C12" s="41">
        <v>0</v>
      </c>
      <c r="D12" s="41">
        <f t="shared" ref="D12:D18" si="2">B12+C12</f>
        <v>0</v>
      </c>
      <c r="E12" s="41">
        <v>0</v>
      </c>
      <c r="F12" s="41">
        <v>0</v>
      </c>
      <c r="G12" s="41">
        <f t="shared" ref="G12:G18" si="3">D12-E12</f>
        <v>0</v>
      </c>
    </row>
    <row r="13" spans="1:7" x14ac:dyDescent="0.25">
      <c r="A13" s="60" t="s">
        <v>392</v>
      </c>
      <c r="B13" s="41">
        <v>7142477.7000000002</v>
      </c>
      <c r="C13" s="41">
        <v>814101</v>
      </c>
      <c r="D13" s="41">
        <f t="shared" si="2"/>
        <v>7956578.7000000002</v>
      </c>
      <c r="E13" s="41">
        <v>1171890.08</v>
      </c>
      <c r="F13" s="41">
        <v>1171890.08</v>
      </c>
      <c r="G13" s="41">
        <f t="shared" si="3"/>
        <v>6784688.6200000001</v>
      </c>
    </row>
    <row r="14" spans="1:7" x14ac:dyDescent="0.25">
      <c r="A14" s="60" t="s">
        <v>393</v>
      </c>
      <c r="B14" s="41">
        <v>0</v>
      </c>
      <c r="C14" s="41">
        <v>0</v>
      </c>
      <c r="D14" s="41">
        <f t="shared" si="2"/>
        <v>0</v>
      </c>
      <c r="E14" s="41">
        <v>0</v>
      </c>
      <c r="F14" s="41">
        <v>0</v>
      </c>
      <c r="G14" s="41">
        <f t="shared" si="3"/>
        <v>0</v>
      </c>
    </row>
    <row r="15" spans="1:7" x14ac:dyDescent="0.25">
      <c r="A15" s="60" t="s">
        <v>394</v>
      </c>
      <c r="B15" s="41">
        <v>3399740.71</v>
      </c>
      <c r="C15" s="41">
        <v>30102.49</v>
      </c>
      <c r="D15" s="41">
        <f t="shared" si="2"/>
        <v>3429843.2</v>
      </c>
      <c r="E15" s="41">
        <v>528166.29</v>
      </c>
      <c r="F15" s="41">
        <v>528166.29</v>
      </c>
      <c r="G15" s="41">
        <f t="shared" si="3"/>
        <v>2901676.91</v>
      </c>
    </row>
    <row r="16" spans="1:7" x14ac:dyDescent="0.25">
      <c r="A16" s="60" t="s">
        <v>395</v>
      </c>
      <c r="B16" s="41">
        <v>0</v>
      </c>
      <c r="C16" s="41">
        <v>0</v>
      </c>
      <c r="D16" s="41">
        <f t="shared" si="2"/>
        <v>0</v>
      </c>
      <c r="E16" s="41">
        <v>0</v>
      </c>
      <c r="F16" s="41">
        <v>0</v>
      </c>
      <c r="G16" s="41">
        <f t="shared" si="3"/>
        <v>0</v>
      </c>
    </row>
    <row r="17" spans="1:7" x14ac:dyDescent="0.25">
      <c r="A17" s="60" t="s">
        <v>396</v>
      </c>
      <c r="B17" s="41">
        <v>11105607.35</v>
      </c>
      <c r="C17" s="41">
        <v>182814</v>
      </c>
      <c r="D17" s="41">
        <f t="shared" si="2"/>
        <v>11288421.35</v>
      </c>
      <c r="E17" s="41">
        <v>1650446.69</v>
      </c>
      <c r="F17" s="41">
        <v>1650446.69</v>
      </c>
      <c r="G17" s="41">
        <f t="shared" si="3"/>
        <v>9637974.6600000001</v>
      </c>
    </row>
    <row r="18" spans="1:7" x14ac:dyDescent="0.25">
      <c r="A18" s="60" t="s">
        <v>397</v>
      </c>
      <c r="B18" s="41">
        <v>9384843.3800000008</v>
      </c>
      <c r="C18" s="41">
        <v>1788850</v>
      </c>
      <c r="D18" s="41">
        <f t="shared" si="2"/>
        <v>11173693.380000001</v>
      </c>
      <c r="E18" s="41">
        <v>2067950.63</v>
      </c>
      <c r="F18" s="41">
        <v>2067950.63</v>
      </c>
      <c r="G18" s="41">
        <f t="shared" si="3"/>
        <v>9105742.75</v>
      </c>
    </row>
    <row r="19" spans="1:7" x14ac:dyDescent="0.25">
      <c r="A19" s="51" t="s">
        <v>398</v>
      </c>
      <c r="B19" s="41">
        <f>SUM(B20:B26)</f>
        <v>38913251.68</v>
      </c>
      <c r="C19" s="41">
        <f t="shared" ref="C19:G19" si="4">SUM(C20:C26)</f>
        <v>4253726</v>
      </c>
      <c r="D19" s="41">
        <f t="shared" si="4"/>
        <v>43166977.68</v>
      </c>
      <c r="E19" s="41">
        <f t="shared" si="4"/>
        <v>8435948.959999999</v>
      </c>
      <c r="F19" s="41">
        <f t="shared" si="4"/>
        <v>8435948.959999999</v>
      </c>
      <c r="G19" s="41">
        <f t="shared" si="4"/>
        <v>34731028.719999999</v>
      </c>
    </row>
    <row r="20" spans="1:7" x14ac:dyDescent="0.25">
      <c r="A20" s="60" t="s">
        <v>399</v>
      </c>
      <c r="B20" s="41">
        <v>2404313.2400000002</v>
      </c>
      <c r="C20" s="41">
        <v>343913.05</v>
      </c>
      <c r="D20" s="41">
        <f t="shared" ref="D20:D26" si="5">B20+C20</f>
        <v>2748226.29</v>
      </c>
      <c r="E20" s="41">
        <v>475004.02</v>
      </c>
      <c r="F20" s="41">
        <v>475004.02</v>
      </c>
      <c r="G20" s="41">
        <f t="shared" ref="G20:G26" si="6">D20-E20</f>
        <v>2273222.27</v>
      </c>
    </row>
    <row r="21" spans="1:7" x14ac:dyDescent="0.25">
      <c r="A21" s="60" t="s">
        <v>400</v>
      </c>
      <c r="B21" s="41">
        <v>15020208.279999999</v>
      </c>
      <c r="C21" s="41">
        <v>1295815.52</v>
      </c>
      <c r="D21" s="41">
        <f t="shared" si="5"/>
        <v>16316023.799999999</v>
      </c>
      <c r="E21" s="41">
        <v>3087982.82</v>
      </c>
      <c r="F21" s="41">
        <v>3087982.82</v>
      </c>
      <c r="G21" s="41">
        <f t="shared" si="6"/>
        <v>13228040.979999999</v>
      </c>
    </row>
    <row r="22" spans="1:7" x14ac:dyDescent="0.25">
      <c r="A22" s="60" t="s">
        <v>401</v>
      </c>
      <c r="B22" s="41">
        <v>0</v>
      </c>
      <c r="C22" s="41">
        <v>0</v>
      </c>
      <c r="D22" s="41">
        <f t="shared" si="5"/>
        <v>0</v>
      </c>
      <c r="E22" s="41">
        <v>0</v>
      </c>
      <c r="F22" s="41">
        <v>0</v>
      </c>
      <c r="G22" s="41">
        <f t="shared" si="6"/>
        <v>0</v>
      </c>
    </row>
    <row r="23" spans="1:7" x14ac:dyDescent="0.25">
      <c r="A23" s="60" t="s">
        <v>402</v>
      </c>
      <c r="B23" s="41">
        <v>4353524.41</v>
      </c>
      <c r="C23" s="41">
        <v>167000</v>
      </c>
      <c r="D23" s="41">
        <f t="shared" si="5"/>
        <v>4520524.41</v>
      </c>
      <c r="E23" s="41">
        <v>585928.43999999994</v>
      </c>
      <c r="F23" s="41">
        <v>585928.43999999994</v>
      </c>
      <c r="G23" s="41">
        <f t="shared" si="6"/>
        <v>3934595.97</v>
      </c>
    </row>
    <row r="24" spans="1:7" x14ac:dyDescent="0.25">
      <c r="A24" s="60" t="s">
        <v>403</v>
      </c>
      <c r="B24" s="41">
        <v>851814.33</v>
      </c>
      <c r="C24" s="41">
        <v>0</v>
      </c>
      <c r="D24" s="41">
        <f t="shared" si="5"/>
        <v>851814.33</v>
      </c>
      <c r="E24" s="41">
        <v>100965.78</v>
      </c>
      <c r="F24" s="41">
        <v>100965.78</v>
      </c>
      <c r="G24" s="41">
        <f t="shared" si="6"/>
        <v>750848.54999999993</v>
      </c>
    </row>
    <row r="25" spans="1:7" x14ac:dyDescent="0.25">
      <c r="A25" s="60" t="s">
        <v>404</v>
      </c>
      <c r="B25" s="41">
        <v>8000000</v>
      </c>
      <c r="C25" s="41">
        <v>954245.18</v>
      </c>
      <c r="D25" s="41">
        <f t="shared" si="5"/>
        <v>8954245.1799999997</v>
      </c>
      <c r="E25" s="41">
        <v>2053945</v>
      </c>
      <c r="F25" s="41">
        <v>2053945</v>
      </c>
      <c r="G25" s="41">
        <f t="shared" si="6"/>
        <v>6900300.1799999997</v>
      </c>
    </row>
    <row r="26" spans="1:7" x14ac:dyDescent="0.25">
      <c r="A26" s="60" t="s">
        <v>405</v>
      </c>
      <c r="B26" s="41">
        <v>8283391.4199999999</v>
      </c>
      <c r="C26" s="41">
        <v>1492752.25</v>
      </c>
      <c r="D26" s="41">
        <f t="shared" si="5"/>
        <v>9776143.6699999999</v>
      </c>
      <c r="E26" s="41">
        <v>2132122.9</v>
      </c>
      <c r="F26" s="41">
        <v>2132122.9</v>
      </c>
      <c r="G26" s="41">
        <f t="shared" si="6"/>
        <v>7644020.7699999996</v>
      </c>
    </row>
    <row r="27" spans="1:7" x14ac:dyDescent="0.25">
      <c r="A27" s="51" t="s">
        <v>406</v>
      </c>
      <c r="B27" s="41">
        <f>SUM(B28:B36)</f>
        <v>4220453.84</v>
      </c>
      <c r="C27" s="41">
        <f t="shared" ref="C27:G27" si="7">SUM(C28:C36)</f>
        <v>7000</v>
      </c>
      <c r="D27" s="41">
        <f t="shared" si="7"/>
        <v>4227453.84</v>
      </c>
      <c r="E27" s="41">
        <f t="shared" si="7"/>
        <v>364899.73</v>
      </c>
      <c r="F27" s="41">
        <f t="shared" si="7"/>
        <v>364899.73</v>
      </c>
      <c r="G27" s="41">
        <f t="shared" si="7"/>
        <v>3862554.1100000003</v>
      </c>
    </row>
    <row r="28" spans="1:7" x14ac:dyDescent="0.25">
      <c r="A28" s="63" t="s">
        <v>407</v>
      </c>
      <c r="B28" s="41">
        <v>1349637.85</v>
      </c>
      <c r="C28" s="41">
        <v>5000</v>
      </c>
      <c r="D28" s="41">
        <f t="shared" ref="D28:D36" si="8">B28+C28</f>
        <v>1354637.85</v>
      </c>
      <c r="E28" s="41">
        <v>147078.10999999999</v>
      </c>
      <c r="F28" s="41">
        <v>147078.10999999999</v>
      </c>
      <c r="G28" s="41">
        <f t="shared" ref="G28:G36" si="9">D28-E28</f>
        <v>1207559.7400000002</v>
      </c>
    </row>
    <row r="29" spans="1:7" x14ac:dyDescent="0.25">
      <c r="A29" s="60" t="s">
        <v>408</v>
      </c>
      <c r="B29" s="41">
        <v>2870815.99</v>
      </c>
      <c r="C29" s="41">
        <v>2000</v>
      </c>
      <c r="D29" s="41">
        <f t="shared" si="8"/>
        <v>2872815.99</v>
      </c>
      <c r="E29" s="41">
        <v>217821.62</v>
      </c>
      <c r="F29" s="41">
        <v>217821.62</v>
      </c>
      <c r="G29" s="41">
        <f t="shared" si="9"/>
        <v>2654994.37</v>
      </c>
    </row>
    <row r="30" spans="1:7" x14ac:dyDescent="0.25">
      <c r="A30" s="60" t="s">
        <v>409</v>
      </c>
      <c r="B30" s="41">
        <v>0</v>
      </c>
      <c r="C30" s="41">
        <v>0</v>
      </c>
      <c r="D30" s="41">
        <f t="shared" si="8"/>
        <v>0</v>
      </c>
      <c r="E30" s="41">
        <v>0</v>
      </c>
      <c r="F30" s="41">
        <v>0</v>
      </c>
      <c r="G30" s="41">
        <f t="shared" si="9"/>
        <v>0</v>
      </c>
    </row>
    <row r="31" spans="1:7" x14ac:dyDescent="0.25">
      <c r="A31" s="60" t="s">
        <v>410</v>
      </c>
      <c r="B31" s="41">
        <v>0</v>
      </c>
      <c r="C31" s="41">
        <v>0</v>
      </c>
      <c r="D31" s="41">
        <f t="shared" si="8"/>
        <v>0</v>
      </c>
      <c r="E31" s="41">
        <v>0</v>
      </c>
      <c r="F31" s="41">
        <v>0</v>
      </c>
      <c r="G31" s="41">
        <f t="shared" si="9"/>
        <v>0</v>
      </c>
    </row>
    <row r="32" spans="1:7" x14ac:dyDescent="0.25">
      <c r="A32" s="60" t="s">
        <v>411</v>
      </c>
      <c r="B32" s="41">
        <v>0</v>
      </c>
      <c r="C32" s="41">
        <v>0</v>
      </c>
      <c r="D32" s="41">
        <f t="shared" si="8"/>
        <v>0</v>
      </c>
      <c r="E32" s="41">
        <v>0</v>
      </c>
      <c r="F32" s="41">
        <v>0</v>
      </c>
      <c r="G32" s="41">
        <f t="shared" si="9"/>
        <v>0</v>
      </c>
    </row>
    <row r="33" spans="1:7" ht="14.45" customHeight="1" x14ac:dyDescent="0.25">
      <c r="A33" s="60" t="s">
        <v>412</v>
      </c>
      <c r="B33" s="41">
        <v>0</v>
      </c>
      <c r="C33" s="41">
        <v>0</v>
      </c>
      <c r="D33" s="41">
        <f t="shared" si="8"/>
        <v>0</v>
      </c>
      <c r="E33" s="41">
        <v>0</v>
      </c>
      <c r="F33" s="41">
        <v>0</v>
      </c>
      <c r="G33" s="41">
        <f t="shared" si="9"/>
        <v>0</v>
      </c>
    </row>
    <row r="34" spans="1:7" ht="14.45" customHeight="1" x14ac:dyDescent="0.25">
      <c r="A34" s="60" t="s">
        <v>413</v>
      </c>
      <c r="B34" s="41">
        <v>0</v>
      </c>
      <c r="C34" s="41">
        <v>0</v>
      </c>
      <c r="D34" s="41">
        <f t="shared" si="8"/>
        <v>0</v>
      </c>
      <c r="E34" s="41">
        <v>0</v>
      </c>
      <c r="F34" s="41">
        <v>0</v>
      </c>
      <c r="G34" s="41">
        <f t="shared" si="9"/>
        <v>0</v>
      </c>
    </row>
    <row r="35" spans="1:7" ht="14.45" customHeight="1" x14ac:dyDescent="0.25">
      <c r="A35" s="60" t="s">
        <v>414</v>
      </c>
      <c r="B35" s="41">
        <v>0</v>
      </c>
      <c r="C35" s="41">
        <v>0</v>
      </c>
      <c r="D35" s="41">
        <f t="shared" si="8"/>
        <v>0</v>
      </c>
      <c r="E35" s="41">
        <v>0</v>
      </c>
      <c r="F35" s="41">
        <v>0</v>
      </c>
      <c r="G35" s="41">
        <f t="shared" si="9"/>
        <v>0</v>
      </c>
    </row>
    <row r="36" spans="1:7" ht="14.45" customHeight="1" x14ac:dyDescent="0.25">
      <c r="A36" s="60" t="s">
        <v>415</v>
      </c>
      <c r="B36" s="41">
        <v>0</v>
      </c>
      <c r="C36" s="41">
        <v>0</v>
      </c>
      <c r="D36" s="41">
        <f t="shared" si="8"/>
        <v>0</v>
      </c>
      <c r="E36" s="41">
        <v>0</v>
      </c>
      <c r="F36" s="41">
        <v>0</v>
      </c>
      <c r="G36" s="41">
        <f t="shared" si="9"/>
        <v>0</v>
      </c>
    </row>
    <row r="37" spans="1:7" ht="14.45" customHeight="1" x14ac:dyDescent="0.25">
      <c r="A37" s="52" t="s">
        <v>416</v>
      </c>
      <c r="B37" s="41">
        <f>SUM(B38:B41)</f>
        <v>0</v>
      </c>
      <c r="C37" s="41">
        <f t="shared" ref="C37:G37" si="10">SUM(C38:C41)</f>
        <v>0</v>
      </c>
      <c r="D37" s="41">
        <f t="shared" si="10"/>
        <v>0</v>
      </c>
      <c r="E37" s="41">
        <f t="shared" si="10"/>
        <v>0</v>
      </c>
      <c r="F37" s="41">
        <f t="shared" si="10"/>
        <v>0</v>
      </c>
      <c r="G37" s="41">
        <f t="shared" si="10"/>
        <v>0</v>
      </c>
    </row>
    <row r="38" spans="1:7" x14ac:dyDescent="0.25">
      <c r="A38" s="63" t="s">
        <v>417</v>
      </c>
      <c r="B38" s="41">
        <v>0</v>
      </c>
      <c r="C38" s="41">
        <v>0</v>
      </c>
      <c r="D38" s="41">
        <f t="shared" ref="D38:D41" si="11">B38+C38</f>
        <v>0</v>
      </c>
      <c r="E38" s="41">
        <v>0</v>
      </c>
      <c r="F38" s="41">
        <v>0</v>
      </c>
      <c r="G38" s="41">
        <f t="shared" ref="G38:G41" si="12">D38-E38</f>
        <v>0</v>
      </c>
    </row>
    <row r="39" spans="1:7" ht="30" x14ac:dyDescent="0.25">
      <c r="A39" s="63" t="s">
        <v>418</v>
      </c>
      <c r="B39" s="41">
        <v>0</v>
      </c>
      <c r="C39" s="41">
        <v>0</v>
      </c>
      <c r="D39" s="41">
        <f t="shared" si="11"/>
        <v>0</v>
      </c>
      <c r="E39" s="41">
        <v>0</v>
      </c>
      <c r="F39" s="41">
        <v>0</v>
      </c>
      <c r="G39" s="41">
        <f t="shared" si="12"/>
        <v>0</v>
      </c>
    </row>
    <row r="40" spans="1:7" x14ac:dyDescent="0.25">
      <c r="A40" s="63" t="s">
        <v>419</v>
      </c>
      <c r="B40" s="41">
        <v>0</v>
      </c>
      <c r="C40" s="41">
        <v>0</v>
      </c>
      <c r="D40" s="41">
        <f t="shared" si="11"/>
        <v>0</v>
      </c>
      <c r="E40" s="41">
        <v>0</v>
      </c>
      <c r="F40" s="41">
        <v>0</v>
      </c>
      <c r="G40" s="41">
        <f t="shared" si="12"/>
        <v>0</v>
      </c>
    </row>
    <row r="41" spans="1:7" x14ac:dyDescent="0.25">
      <c r="A41" s="63" t="s">
        <v>420</v>
      </c>
      <c r="B41" s="41">
        <v>0</v>
      </c>
      <c r="C41" s="41">
        <v>0</v>
      </c>
      <c r="D41" s="41">
        <f t="shared" si="11"/>
        <v>0</v>
      </c>
      <c r="E41" s="41">
        <v>0</v>
      </c>
      <c r="F41" s="41">
        <v>0</v>
      </c>
      <c r="G41" s="41">
        <f t="shared" si="12"/>
        <v>0</v>
      </c>
    </row>
    <row r="42" spans="1:7" x14ac:dyDescent="0.25">
      <c r="A42" s="63"/>
      <c r="B42" s="47"/>
      <c r="C42" s="47"/>
      <c r="D42" s="47"/>
      <c r="E42" s="47"/>
      <c r="F42" s="47"/>
      <c r="G42" s="47"/>
    </row>
    <row r="43" spans="1:7" x14ac:dyDescent="0.25">
      <c r="A43" s="3" t="s">
        <v>421</v>
      </c>
      <c r="B43" s="4">
        <f>B44+B53+B61+B71</f>
        <v>19800557</v>
      </c>
      <c r="C43" s="4">
        <f t="shared" ref="C43:G43" si="13">C44+C53+C61+C71</f>
        <v>16681900.839999998</v>
      </c>
      <c r="D43" s="4">
        <f t="shared" si="13"/>
        <v>36482457.840000004</v>
      </c>
      <c r="E43" s="4">
        <f t="shared" si="13"/>
        <v>16633148.489999998</v>
      </c>
      <c r="F43" s="4">
        <f t="shared" si="13"/>
        <v>16633148.489999998</v>
      </c>
      <c r="G43" s="4">
        <f t="shared" si="13"/>
        <v>19849309.349999998</v>
      </c>
    </row>
    <row r="44" spans="1:7" x14ac:dyDescent="0.25">
      <c r="A44" s="51" t="s">
        <v>389</v>
      </c>
      <c r="B44" s="41">
        <f>SUM(B45:B52)</f>
        <v>16000557</v>
      </c>
      <c r="C44" s="41">
        <f t="shared" ref="C44:G44" si="14">SUM(C45:C52)</f>
        <v>1532087.9100000001</v>
      </c>
      <c r="D44" s="41">
        <f t="shared" si="14"/>
        <v>17532644.910000004</v>
      </c>
      <c r="E44" s="41">
        <f t="shared" si="14"/>
        <v>1678280.1099999999</v>
      </c>
      <c r="F44" s="41">
        <f t="shared" si="14"/>
        <v>1678280.1099999999</v>
      </c>
      <c r="G44" s="41">
        <f t="shared" si="14"/>
        <v>15854364.800000001</v>
      </c>
    </row>
    <row r="45" spans="1:7" x14ac:dyDescent="0.25">
      <c r="A45" s="63" t="s">
        <v>390</v>
      </c>
      <c r="B45" s="41">
        <v>0</v>
      </c>
      <c r="C45" s="41">
        <v>211751.67999999999</v>
      </c>
      <c r="D45" s="41">
        <f t="shared" ref="D45:D52" si="15">B45+C45</f>
        <v>211751.67999999999</v>
      </c>
      <c r="E45" s="41">
        <v>211751.67999999999</v>
      </c>
      <c r="F45" s="41">
        <v>211751.67999999999</v>
      </c>
      <c r="G45" s="41">
        <f t="shared" ref="G45:G52" si="16">D45-E45</f>
        <v>0</v>
      </c>
    </row>
    <row r="46" spans="1:7" x14ac:dyDescent="0.25">
      <c r="A46" s="63" t="s">
        <v>391</v>
      </c>
      <c r="B46" s="41">
        <v>0</v>
      </c>
      <c r="C46" s="41">
        <v>0</v>
      </c>
      <c r="D46" s="41">
        <f t="shared" si="15"/>
        <v>0</v>
      </c>
      <c r="E46" s="41">
        <v>0</v>
      </c>
      <c r="F46" s="41">
        <v>0</v>
      </c>
      <c r="G46" s="41">
        <f t="shared" si="16"/>
        <v>0</v>
      </c>
    </row>
    <row r="47" spans="1:7" x14ac:dyDescent="0.25">
      <c r="A47" s="63" t="s">
        <v>392</v>
      </c>
      <c r="B47" s="41">
        <v>0</v>
      </c>
      <c r="C47" s="41">
        <v>359254.9</v>
      </c>
      <c r="D47" s="41">
        <f t="shared" si="15"/>
        <v>359254.9</v>
      </c>
      <c r="E47" s="41">
        <v>359254.9</v>
      </c>
      <c r="F47" s="41">
        <v>359254.9</v>
      </c>
      <c r="G47" s="41">
        <f t="shared" si="16"/>
        <v>0</v>
      </c>
    </row>
    <row r="48" spans="1:7" x14ac:dyDescent="0.25">
      <c r="A48" s="63" t="s">
        <v>393</v>
      </c>
      <c r="B48" s="41">
        <v>0</v>
      </c>
      <c r="C48" s="41">
        <v>0</v>
      </c>
      <c r="D48" s="41">
        <f t="shared" si="15"/>
        <v>0</v>
      </c>
      <c r="E48" s="41">
        <v>0</v>
      </c>
      <c r="F48" s="41">
        <v>0</v>
      </c>
      <c r="G48" s="41">
        <f t="shared" si="16"/>
        <v>0</v>
      </c>
    </row>
    <row r="49" spans="1:7" x14ac:dyDescent="0.25">
      <c r="A49" s="63" t="s">
        <v>394</v>
      </c>
      <c r="B49" s="41">
        <v>12048046</v>
      </c>
      <c r="C49" s="41">
        <v>-206696.34</v>
      </c>
      <c r="D49" s="41">
        <f t="shared" si="15"/>
        <v>11841349.66</v>
      </c>
      <c r="E49" s="41">
        <v>124850.66</v>
      </c>
      <c r="F49" s="41">
        <v>124850.66</v>
      </c>
      <c r="G49" s="41">
        <f t="shared" si="16"/>
        <v>11716499</v>
      </c>
    </row>
    <row r="50" spans="1:7" x14ac:dyDescent="0.25">
      <c r="A50" s="63" t="s">
        <v>395</v>
      </c>
      <c r="B50" s="41">
        <v>0</v>
      </c>
      <c r="C50" s="41">
        <v>0</v>
      </c>
      <c r="D50" s="41">
        <f t="shared" si="15"/>
        <v>0</v>
      </c>
      <c r="E50" s="41">
        <v>0</v>
      </c>
      <c r="F50" s="41">
        <v>0</v>
      </c>
      <c r="G50" s="41">
        <f t="shared" si="16"/>
        <v>0</v>
      </c>
    </row>
    <row r="51" spans="1:7" x14ac:dyDescent="0.25">
      <c r="A51" s="63" t="s">
        <v>396</v>
      </c>
      <c r="B51" s="41">
        <v>3952511</v>
      </c>
      <c r="C51" s="41">
        <v>750016.75</v>
      </c>
      <c r="D51" s="41">
        <f t="shared" si="15"/>
        <v>4702527.75</v>
      </c>
      <c r="E51" s="41">
        <v>564661.94999999995</v>
      </c>
      <c r="F51" s="41">
        <v>564661.94999999995</v>
      </c>
      <c r="G51" s="41">
        <f t="shared" si="16"/>
        <v>4137865.8</v>
      </c>
    </row>
    <row r="52" spans="1:7" x14ac:dyDescent="0.25">
      <c r="A52" s="63" t="s">
        <v>397</v>
      </c>
      <c r="B52" s="41">
        <v>0</v>
      </c>
      <c r="C52" s="41">
        <v>417760.92</v>
      </c>
      <c r="D52" s="41">
        <f t="shared" si="15"/>
        <v>417760.92</v>
      </c>
      <c r="E52" s="41">
        <v>417760.92</v>
      </c>
      <c r="F52" s="41">
        <v>417760.92</v>
      </c>
      <c r="G52" s="41">
        <f t="shared" si="16"/>
        <v>0</v>
      </c>
    </row>
    <row r="53" spans="1:7" x14ac:dyDescent="0.25">
      <c r="A53" s="51" t="s">
        <v>398</v>
      </c>
      <c r="B53" s="41">
        <f>SUM(B54:B60)</f>
        <v>3800000</v>
      </c>
      <c r="C53" s="41">
        <f t="shared" ref="C53:G53" si="17">SUM(C54:C60)</f>
        <v>15065992.149999999</v>
      </c>
      <c r="D53" s="41">
        <f t="shared" si="17"/>
        <v>18865992.149999999</v>
      </c>
      <c r="E53" s="41">
        <f t="shared" si="17"/>
        <v>14871047.6</v>
      </c>
      <c r="F53" s="41">
        <f t="shared" si="17"/>
        <v>14871047.6</v>
      </c>
      <c r="G53" s="41">
        <f t="shared" si="17"/>
        <v>3994944.549999997</v>
      </c>
    </row>
    <row r="54" spans="1:7" x14ac:dyDescent="0.25">
      <c r="A54" s="63" t="s">
        <v>399</v>
      </c>
      <c r="B54" s="41">
        <v>0</v>
      </c>
      <c r="C54" s="41">
        <v>146759.29999999999</v>
      </c>
      <c r="D54" s="41">
        <f t="shared" ref="D54:D60" si="18">B54+C54</f>
        <v>146759.29999999999</v>
      </c>
      <c r="E54" s="41">
        <v>146759.29999999999</v>
      </c>
      <c r="F54" s="41">
        <v>146759.29999999999</v>
      </c>
      <c r="G54" s="41">
        <f t="shared" ref="G54:G60" si="19">D54-E54</f>
        <v>0</v>
      </c>
    </row>
    <row r="55" spans="1:7" x14ac:dyDescent="0.25">
      <c r="A55" s="63" t="s">
        <v>400</v>
      </c>
      <c r="B55" s="41">
        <v>3500000</v>
      </c>
      <c r="C55" s="41">
        <v>14568028.119999999</v>
      </c>
      <c r="D55" s="41">
        <f t="shared" si="18"/>
        <v>18068028.119999997</v>
      </c>
      <c r="E55" s="41">
        <v>14463083.57</v>
      </c>
      <c r="F55" s="41">
        <v>14463083.57</v>
      </c>
      <c r="G55" s="41">
        <f t="shared" si="19"/>
        <v>3604944.549999997</v>
      </c>
    </row>
    <row r="56" spans="1:7" x14ac:dyDescent="0.25">
      <c r="A56" s="63" t="s">
        <v>401</v>
      </c>
      <c r="B56" s="41">
        <v>0</v>
      </c>
      <c r="C56" s="41">
        <v>0</v>
      </c>
      <c r="D56" s="41">
        <f t="shared" si="18"/>
        <v>0</v>
      </c>
      <c r="E56" s="41">
        <v>0</v>
      </c>
      <c r="F56" s="41">
        <v>0</v>
      </c>
      <c r="G56" s="41">
        <f t="shared" si="19"/>
        <v>0</v>
      </c>
    </row>
    <row r="57" spans="1:7" x14ac:dyDescent="0.25">
      <c r="A57" s="64" t="s">
        <v>402</v>
      </c>
      <c r="B57" s="41">
        <v>0</v>
      </c>
      <c r="C57" s="41">
        <v>217150.86</v>
      </c>
      <c r="D57" s="41">
        <f t="shared" si="18"/>
        <v>217150.86</v>
      </c>
      <c r="E57" s="41">
        <v>127150.86</v>
      </c>
      <c r="F57" s="41">
        <v>127150.86</v>
      </c>
      <c r="G57" s="41">
        <f t="shared" si="19"/>
        <v>89999.999999999985</v>
      </c>
    </row>
    <row r="58" spans="1:7" x14ac:dyDescent="0.25">
      <c r="A58" s="63" t="s">
        <v>403</v>
      </c>
      <c r="B58" s="41">
        <v>0</v>
      </c>
      <c r="C58" s="41">
        <v>47427.26</v>
      </c>
      <c r="D58" s="41">
        <f t="shared" si="18"/>
        <v>47427.26</v>
      </c>
      <c r="E58" s="41">
        <v>47427.26</v>
      </c>
      <c r="F58" s="41">
        <v>47427.26</v>
      </c>
      <c r="G58" s="41">
        <f t="shared" si="19"/>
        <v>0</v>
      </c>
    </row>
    <row r="59" spans="1:7" x14ac:dyDescent="0.25">
      <c r="A59" s="63" t="s">
        <v>404</v>
      </c>
      <c r="B59" s="41">
        <v>0</v>
      </c>
      <c r="C59" s="41">
        <v>0</v>
      </c>
      <c r="D59" s="41">
        <f t="shared" si="18"/>
        <v>0</v>
      </c>
      <c r="E59" s="41">
        <v>0</v>
      </c>
      <c r="F59" s="41">
        <v>0</v>
      </c>
      <c r="G59" s="41">
        <f t="shared" si="19"/>
        <v>0</v>
      </c>
    </row>
    <row r="60" spans="1:7" x14ac:dyDescent="0.25">
      <c r="A60" s="63" t="s">
        <v>405</v>
      </c>
      <c r="B60" s="41">
        <v>300000</v>
      </c>
      <c r="C60" s="41">
        <v>86626.61</v>
      </c>
      <c r="D60" s="41">
        <f t="shared" si="18"/>
        <v>386626.61</v>
      </c>
      <c r="E60" s="41">
        <v>86626.61</v>
      </c>
      <c r="F60" s="41">
        <v>86626.61</v>
      </c>
      <c r="G60" s="41">
        <f t="shared" si="19"/>
        <v>300000</v>
      </c>
    </row>
    <row r="61" spans="1:7" x14ac:dyDescent="0.25">
      <c r="A61" s="51" t="s">
        <v>406</v>
      </c>
      <c r="B61" s="41">
        <f>SUM(B62:B70)</f>
        <v>0</v>
      </c>
      <c r="C61" s="41">
        <f t="shared" ref="C61:G61" si="20">SUM(C62:C70)</f>
        <v>83820.78</v>
      </c>
      <c r="D61" s="41">
        <f t="shared" si="20"/>
        <v>83820.78</v>
      </c>
      <c r="E61" s="41">
        <f t="shared" si="20"/>
        <v>83820.78</v>
      </c>
      <c r="F61" s="41">
        <f t="shared" si="20"/>
        <v>83820.78</v>
      </c>
      <c r="G61" s="41">
        <f t="shared" si="20"/>
        <v>0</v>
      </c>
    </row>
    <row r="62" spans="1:7" x14ac:dyDescent="0.25">
      <c r="A62" s="63" t="s">
        <v>407</v>
      </c>
      <c r="B62" s="41">
        <v>0</v>
      </c>
      <c r="C62" s="41">
        <v>33600.22</v>
      </c>
      <c r="D62" s="41">
        <f t="shared" ref="D62:D70" si="21">B62+C62</f>
        <v>33600.22</v>
      </c>
      <c r="E62" s="41">
        <v>33600.22</v>
      </c>
      <c r="F62" s="41">
        <v>33600.22</v>
      </c>
      <c r="G62" s="41">
        <f t="shared" ref="G62:G70" si="22">D62-E62</f>
        <v>0</v>
      </c>
    </row>
    <row r="63" spans="1:7" x14ac:dyDescent="0.25">
      <c r="A63" s="63" t="s">
        <v>408</v>
      </c>
      <c r="B63" s="41">
        <v>0</v>
      </c>
      <c r="C63" s="41">
        <v>50220.56</v>
      </c>
      <c r="D63" s="41">
        <f t="shared" si="21"/>
        <v>50220.56</v>
      </c>
      <c r="E63" s="41">
        <v>50220.56</v>
      </c>
      <c r="F63" s="41">
        <v>50220.56</v>
      </c>
      <c r="G63" s="41">
        <f t="shared" si="22"/>
        <v>0</v>
      </c>
    </row>
    <row r="64" spans="1:7" x14ac:dyDescent="0.25">
      <c r="A64" s="63" t="s">
        <v>409</v>
      </c>
      <c r="B64" s="41">
        <v>0</v>
      </c>
      <c r="C64" s="41">
        <v>0</v>
      </c>
      <c r="D64" s="41">
        <f t="shared" si="21"/>
        <v>0</v>
      </c>
      <c r="E64" s="41">
        <v>0</v>
      </c>
      <c r="F64" s="41">
        <v>0</v>
      </c>
      <c r="G64" s="41">
        <f t="shared" si="22"/>
        <v>0</v>
      </c>
    </row>
    <row r="65" spans="1:7" x14ac:dyDescent="0.25">
      <c r="A65" s="63" t="s">
        <v>410</v>
      </c>
      <c r="B65" s="41">
        <v>0</v>
      </c>
      <c r="C65" s="41">
        <v>0</v>
      </c>
      <c r="D65" s="41">
        <f t="shared" si="21"/>
        <v>0</v>
      </c>
      <c r="E65" s="41">
        <v>0</v>
      </c>
      <c r="F65" s="41">
        <v>0</v>
      </c>
      <c r="G65" s="41">
        <f t="shared" si="22"/>
        <v>0</v>
      </c>
    </row>
    <row r="66" spans="1:7" x14ac:dyDescent="0.25">
      <c r="A66" s="63" t="s">
        <v>411</v>
      </c>
      <c r="B66" s="41">
        <v>0</v>
      </c>
      <c r="C66" s="41">
        <v>0</v>
      </c>
      <c r="D66" s="41">
        <f t="shared" si="21"/>
        <v>0</v>
      </c>
      <c r="E66" s="41">
        <v>0</v>
      </c>
      <c r="F66" s="41">
        <v>0</v>
      </c>
      <c r="G66" s="41">
        <f t="shared" si="22"/>
        <v>0</v>
      </c>
    </row>
    <row r="67" spans="1:7" x14ac:dyDescent="0.25">
      <c r="A67" s="63" t="s">
        <v>412</v>
      </c>
      <c r="B67" s="41">
        <v>0</v>
      </c>
      <c r="C67" s="41">
        <v>0</v>
      </c>
      <c r="D67" s="41">
        <f t="shared" si="21"/>
        <v>0</v>
      </c>
      <c r="E67" s="41">
        <v>0</v>
      </c>
      <c r="F67" s="41">
        <v>0</v>
      </c>
      <c r="G67" s="41">
        <f t="shared" si="22"/>
        <v>0</v>
      </c>
    </row>
    <row r="68" spans="1:7" x14ac:dyDescent="0.25">
      <c r="A68" s="63" t="s">
        <v>413</v>
      </c>
      <c r="B68" s="41">
        <v>0</v>
      </c>
      <c r="C68" s="41">
        <v>0</v>
      </c>
      <c r="D68" s="41">
        <f t="shared" si="21"/>
        <v>0</v>
      </c>
      <c r="E68" s="41">
        <v>0</v>
      </c>
      <c r="F68" s="41">
        <v>0</v>
      </c>
      <c r="G68" s="41">
        <f t="shared" si="22"/>
        <v>0</v>
      </c>
    </row>
    <row r="69" spans="1:7" x14ac:dyDescent="0.25">
      <c r="A69" s="63" t="s">
        <v>414</v>
      </c>
      <c r="B69" s="41">
        <v>0</v>
      </c>
      <c r="C69" s="41">
        <v>0</v>
      </c>
      <c r="D69" s="41">
        <f t="shared" si="21"/>
        <v>0</v>
      </c>
      <c r="E69" s="41">
        <v>0</v>
      </c>
      <c r="F69" s="41">
        <v>0</v>
      </c>
      <c r="G69" s="41">
        <f t="shared" si="22"/>
        <v>0</v>
      </c>
    </row>
    <row r="70" spans="1:7" x14ac:dyDescent="0.25">
      <c r="A70" s="63" t="s">
        <v>415</v>
      </c>
      <c r="B70" s="41">
        <v>0</v>
      </c>
      <c r="C70" s="41">
        <v>0</v>
      </c>
      <c r="D70" s="41">
        <f t="shared" si="21"/>
        <v>0</v>
      </c>
      <c r="E70" s="41">
        <v>0</v>
      </c>
      <c r="F70" s="41">
        <v>0</v>
      </c>
      <c r="G70" s="41">
        <f t="shared" si="22"/>
        <v>0</v>
      </c>
    </row>
    <row r="71" spans="1:7" x14ac:dyDescent="0.25">
      <c r="A71" s="52" t="s">
        <v>416</v>
      </c>
      <c r="B71" s="41">
        <f>SUM(B72:B75)</f>
        <v>0</v>
      </c>
      <c r="C71" s="41">
        <f t="shared" ref="C71:G71" si="23">SUM(C72:C75)</f>
        <v>0</v>
      </c>
      <c r="D71" s="41">
        <f t="shared" si="23"/>
        <v>0</v>
      </c>
      <c r="E71" s="41">
        <f t="shared" si="23"/>
        <v>0</v>
      </c>
      <c r="F71" s="41">
        <f t="shared" si="23"/>
        <v>0</v>
      </c>
      <c r="G71" s="41">
        <f t="shared" si="23"/>
        <v>0</v>
      </c>
    </row>
    <row r="72" spans="1:7" x14ac:dyDescent="0.25">
      <c r="A72" s="63" t="s">
        <v>417</v>
      </c>
      <c r="B72" s="41">
        <v>0</v>
      </c>
      <c r="C72" s="41">
        <v>0</v>
      </c>
      <c r="D72" s="41">
        <f t="shared" ref="D72:D75" si="24">B72+C72</f>
        <v>0</v>
      </c>
      <c r="E72" s="41">
        <v>0</v>
      </c>
      <c r="F72" s="41">
        <v>0</v>
      </c>
      <c r="G72" s="41">
        <f t="shared" ref="G72:G75" si="25">D72-E72</f>
        <v>0</v>
      </c>
    </row>
    <row r="73" spans="1:7" ht="30" x14ac:dyDescent="0.25">
      <c r="A73" s="63" t="s">
        <v>418</v>
      </c>
      <c r="B73" s="41">
        <v>0</v>
      </c>
      <c r="C73" s="41">
        <v>0</v>
      </c>
      <c r="D73" s="41">
        <f t="shared" si="24"/>
        <v>0</v>
      </c>
      <c r="E73" s="41">
        <v>0</v>
      </c>
      <c r="F73" s="41">
        <v>0</v>
      </c>
      <c r="G73" s="41">
        <f t="shared" si="25"/>
        <v>0</v>
      </c>
    </row>
    <row r="74" spans="1:7" x14ac:dyDescent="0.25">
      <c r="A74" s="63" t="s">
        <v>419</v>
      </c>
      <c r="B74" s="41">
        <v>0</v>
      </c>
      <c r="C74" s="41">
        <v>0</v>
      </c>
      <c r="D74" s="41">
        <f t="shared" si="24"/>
        <v>0</v>
      </c>
      <c r="E74" s="41">
        <v>0</v>
      </c>
      <c r="F74" s="41">
        <v>0</v>
      </c>
      <c r="G74" s="41">
        <f t="shared" si="25"/>
        <v>0</v>
      </c>
    </row>
    <row r="75" spans="1:7" x14ac:dyDescent="0.25">
      <c r="A75" s="63" t="s">
        <v>420</v>
      </c>
      <c r="B75" s="41">
        <v>0</v>
      </c>
      <c r="C75" s="41">
        <v>0</v>
      </c>
      <c r="D75" s="41">
        <f t="shared" si="24"/>
        <v>0</v>
      </c>
      <c r="E75" s="41">
        <v>0</v>
      </c>
      <c r="F75" s="41">
        <v>0</v>
      </c>
      <c r="G75" s="41">
        <f t="shared" si="25"/>
        <v>0</v>
      </c>
    </row>
    <row r="76" spans="1:7" x14ac:dyDescent="0.25">
      <c r="A76" s="39"/>
      <c r="B76" s="43"/>
      <c r="C76" s="43"/>
      <c r="D76" s="43"/>
      <c r="E76" s="43"/>
      <c r="F76" s="43"/>
      <c r="G76" s="43"/>
    </row>
    <row r="77" spans="1:7" x14ac:dyDescent="0.25">
      <c r="A77" s="3" t="s">
        <v>379</v>
      </c>
      <c r="B77" s="4">
        <f>B9+B43</f>
        <v>97050724.24000001</v>
      </c>
      <c r="C77" s="4">
        <f t="shared" ref="C77:G77" si="26">C9+C43</f>
        <v>23763494.329999998</v>
      </c>
      <c r="D77" s="4">
        <f t="shared" si="26"/>
        <v>120814218.57000001</v>
      </c>
      <c r="E77" s="4">
        <f t="shared" si="26"/>
        <v>31281150.479999997</v>
      </c>
      <c r="F77" s="4">
        <f t="shared" si="26"/>
        <v>31281150.479999997</v>
      </c>
      <c r="G77" s="4">
        <f t="shared" si="26"/>
        <v>89533068.089999989</v>
      </c>
    </row>
    <row r="78" spans="1:7" x14ac:dyDescent="0.25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4"/>
  <sheetViews>
    <sheetView showGridLines="0" tabSelected="1" zoomScale="75" zoomScaleNormal="75" workbookViewId="0">
      <selection activeCell="D25" sqref="D25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33.6" customHeight="1" x14ac:dyDescent="0.25">
      <c r="A1" s="147" t="s">
        <v>422</v>
      </c>
      <c r="B1" s="130"/>
      <c r="C1" s="130"/>
      <c r="D1" s="130"/>
      <c r="E1" s="130"/>
      <c r="F1" s="130"/>
      <c r="G1" s="131"/>
    </row>
    <row r="2" spans="1:7" x14ac:dyDescent="0.25">
      <c r="A2" s="93" t="str">
        <f>'Formato 1'!A2</f>
        <v xml:space="preserve"> MUNICIPIO DE SANTA CATARINA, GTO</v>
      </c>
      <c r="B2" s="94"/>
      <c r="C2" s="94"/>
      <c r="D2" s="94"/>
      <c r="E2" s="94"/>
      <c r="F2" s="94"/>
      <c r="G2" s="95"/>
    </row>
    <row r="3" spans="1:7" x14ac:dyDescent="0.25">
      <c r="A3" s="96" t="s">
        <v>297</v>
      </c>
      <c r="B3" s="97"/>
      <c r="C3" s="97"/>
      <c r="D3" s="97"/>
      <c r="E3" s="97"/>
      <c r="F3" s="97"/>
      <c r="G3" s="98"/>
    </row>
    <row r="4" spans="1:7" x14ac:dyDescent="0.25">
      <c r="A4" s="96" t="s">
        <v>423</v>
      </c>
      <c r="B4" s="97"/>
      <c r="C4" s="97"/>
      <c r="D4" s="97"/>
      <c r="E4" s="97"/>
      <c r="F4" s="97"/>
      <c r="G4" s="98"/>
    </row>
    <row r="5" spans="1:7" x14ac:dyDescent="0.25">
      <c r="A5" s="96" t="str">
        <f>'Formato 3'!A4</f>
        <v>Del 01 de enero al 31 de marzo de 2026</v>
      </c>
      <c r="B5" s="97"/>
      <c r="C5" s="97"/>
      <c r="D5" s="97"/>
      <c r="E5" s="97"/>
      <c r="F5" s="97"/>
      <c r="G5" s="98"/>
    </row>
    <row r="6" spans="1:7" x14ac:dyDescent="0.25">
      <c r="A6" s="99" t="s">
        <v>2</v>
      </c>
      <c r="B6" s="100"/>
      <c r="C6" s="100"/>
      <c r="D6" s="100"/>
      <c r="E6" s="100"/>
      <c r="F6" s="100"/>
      <c r="G6" s="101"/>
    </row>
    <row r="7" spans="1:7" x14ac:dyDescent="0.25">
      <c r="A7" s="142" t="s">
        <v>5</v>
      </c>
      <c r="B7" s="145" t="s">
        <v>299</v>
      </c>
      <c r="C7" s="145"/>
      <c r="D7" s="145"/>
      <c r="E7" s="145"/>
      <c r="F7" s="145"/>
      <c r="G7" s="145" t="s">
        <v>300</v>
      </c>
    </row>
    <row r="8" spans="1:7" ht="30" x14ac:dyDescent="0.25">
      <c r="A8" s="143"/>
      <c r="B8" s="7" t="s">
        <v>205</v>
      </c>
      <c r="C8" s="32" t="s">
        <v>387</v>
      </c>
      <c r="D8" s="32" t="s">
        <v>232</v>
      </c>
      <c r="E8" s="32" t="s">
        <v>190</v>
      </c>
      <c r="F8" s="32" t="s">
        <v>206</v>
      </c>
      <c r="G8" s="152"/>
    </row>
    <row r="9" spans="1:7" ht="15.75" customHeight="1" x14ac:dyDescent="0.25">
      <c r="A9" s="25" t="s">
        <v>424</v>
      </c>
      <c r="B9" s="102">
        <f>B10+B11+B12+B15+B16+B19</f>
        <v>41880592.609999999</v>
      </c>
      <c r="C9" s="102">
        <f t="shared" ref="C9:G9" si="0">C10+C11+C12+C15+C16+C19</f>
        <v>69394.559999999998</v>
      </c>
      <c r="D9" s="102">
        <f t="shared" si="0"/>
        <v>41949987.170000002</v>
      </c>
      <c r="E9" s="102">
        <f t="shared" si="0"/>
        <v>5457742.6900000004</v>
      </c>
      <c r="F9" s="102">
        <f t="shared" si="0"/>
        <v>5457742.6900000004</v>
      </c>
      <c r="G9" s="102">
        <f t="shared" si="0"/>
        <v>36492244.480000004</v>
      </c>
    </row>
    <row r="10" spans="1:7" x14ac:dyDescent="0.25">
      <c r="A10" s="51" t="s">
        <v>425</v>
      </c>
      <c r="B10" s="58">
        <v>41880592.609999999</v>
      </c>
      <c r="C10" s="58">
        <v>69394.559999999998</v>
      </c>
      <c r="D10" s="58">
        <f>B10+C10</f>
        <v>41949987.170000002</v>
      </c>
      <c r="E10" s="58">
        <v>5457742.6900000004</v>
      </c>
      <c r="F10" s="58">
        <v>5457742.6900000004</v>
      </c>
      <c r="G10" s="59">
        <f>D10-E10</f>
        <v>36492244.480000004</v>
      </c>
    </row>
    <row r="11" spans="1:7" ht="15.75" customHeight="1" x14ac:dyDescent="0.25">
      <c r="A11" s="51" t="s">
        <v>426</v>
      </c>
      <c r="B11" s="59">
        <v>0</v>
      </c>
      <c r="C11" s="59">
        <v>0</v>
      </c>
      <c r="D11" s="59">
        <f>B11+C11</f>
        <v>0</v>
      </c>
      <c r="E11" s="59">
        <v>0</v>
      </c>
      <c r="F11" s="59">
        <v>0</v>
      </c>
      <c r="G11" s="59">
        <f>D11-E11</f>
        <v>0</v>
      </c>
    </row>
    <row r="12" spans="1:7" x14ac:dyDescent="0.25">
      <c r="A12" s="51" t="s">
        <v>427</v>
      </c>
      <c r="B12" s="59">
        <f>B13+B14</f>
        <v>0</v>
      </c>
      <c r="C12" s="59">
        <f t="shared" ref="C12:G12" si="1">C13+C14</f>
        <v>0</v>
      </c>
      <c r="D12" s="59">
        <f t="shared" si="1"/>
        <v>0</v>
      </c>
      <c r="E12" s="59">
        <f t="shared" si="1"/>
        <v>0</v>
      </c>
      <c r="F12" s="59">
        <f t="shared" si="1"/>
        <v>0</v>
      </c>
      <c r="G12" s="59">
        <f t="shared" si="1"/>
        <v>0</v>
      </c>
    </row>
    <row r="13" spans="1:7" x14ac:dyDescent="0.25">
      <c r="A13" s="60" t="s">
        <v>428</v>
      </c>
      <c r="B13" s="59">
        <v>0</v>
      </c>
      <c r="C13" s="59">
        <v>0</v>
      </c>
      <c r="D13" s="59">
        <f>B13+C13</f>
        <v>0</v>
      </c>
      <c r="E13" s="59">
        <v>0</v>
      </c>
      <c r="F13" s="59">
        <v>0</v>
      </c>
      <c r="G13" s="59">
        <f>D13-E13</f>
        <v>0</v>
      </c>
    </row>
    <row r="14" spans="1:7" x14ac:dyDescent="0.25">
      <c r="A14" s="60" t="s">
        <v>429</v>
      </c>
      <c r="B14" s="59">
        <v>0</v>
      </c>
      <c r="C14" s="59">
        <v>0</v>
      </c>
      <c r="D14" s="59">
        <f>B14+C14</f>
        <v>0</v>
      </c>
      <c r="E14" s="59">
        <v>0</v>
      </c>
      <c r="F14" s="59">
        <v>0</v>
      </c>
      <c r="G14" s="59">
        <f>D14-E14</f>
        <v>0</v>
      </c>
    </row>
    <row r="15" spans="1:7" x14ac:dyDescent="0.25">
      <c r="A15" s="51" t="s">
        <v>430</v>
      </c>
      <c r="B15" s="59">
        <v>0</v>
      </c>
      <c r="C15" s="59">
        <v>0</v>
      </c>
      <c r="D15" s="59">
        <f>B15+C15</f>
        <v>0</v>
      </c>
      <c r="E15" s="59">
        <v>0</v>
      </c>
      <c r="F15" s="59">
        <v>0</v>
      </c>
      <c r="G15" s="59">
        <f>D15-E15</f>
        <v>0</v>
      </c>
    </row>
    <row r="16" spans="1:7" ht="30" x14ac:dyDescent="0.25">
      <c r="A16" s="52" t="s">
        <v>431</v>
      </c>
      <c r="B16" s="59">
        <f>B17+B18</f>
        <v>0</v>
      </c>
      <c r="C16" s="59">
        <f t="shared" ref="C16:G16" si="2">C17+C18</f>
        <v>0</v>
      </c>
      <c r="D16" s="59">
        <f t="shared" si="2"/>
        <v>0</v>
      </c>
      <c r="E16" s="59">
        <f t="shared" si="2"/>
        <v>0</v>
      </c>
      <c r="F16" s="59">
        <f t="shared" si="2"/>
        <v>0</v>
      </c>
      <c r="G16" s="59">
        <f t="shared" si="2"/>
        <v>0</v>
      </c>
    </row>
    <row r="17" spans="1:7" x14ac:dyDescent="0.25">
      <c r="A17" s="60" t="s">
        <v>432</v>
      </c>
      <c r="B17" s="59">
        <v>0</v>
      </c>
      <c r="C17" s="59">
        <v>0</v>
      </c>
      <c r="D17" s="59">
        <f>B17+C17</f>
        <v>0</v>
      </c>
      <c r="E17" s="59">
        <v>0</v>
      </c>
      <c r="F17" s="59">
        <v>0</v>
      </c>
      <c r="G17" s="59">
        <f>D17-E17</f>
        <v>0</v>
      </c>
    </row>
    <row r="18" spans="1:7" x14ac:dyDescent="0.25">
      <c r="A18" s="60" t="s">
        <v>433</v>
      </c>
      <c r="B18" s="59">
        <v>0</v>
      </c>
      <c r="C18" s="59">
        <v>0</v>
      </c>
      <c r="D18" s="59">
        <f>B18+C18</f>
        <v>0</v>
      </c>
      <c r="E18" s="59">
        <v>0</v>
      </c>
      <c r="F18" s="59">
        <v>0</v>
      </c>
      <c r="G18" s="59">
        <f>D18-E18</f>
        <v>0</v>
      </c>
    </row>
    <row r="19" spans="1:7" x14ac:dyDescent="0.25">
      <c r="A19" s="51" t="s">
        <v>434</v>
      </c>
      <c r="B19" s="59">
        <v>0</v>
      </c>
      <c r="C19" s="59">
        <v>0</v>
      </c>
      <c r="D19" s="59">
        <f>B19+C19</f>
        <v>0</v>
      </c>
      <c r="E19" s="59">
        <v>0</v>
      </c>
      <c r="F19" s="59">
        <v>0</v>
      </c>
      <c r="G19" s="59">
        <f>D19-E19</f>
        <v>0</v>
      </c>
    </row>
    <row r="20" spans="1:7" x14ac:dyDescent="0.25">
      <c r="A20" s="39"/>
      <c r="B20" s="61"/>
      <c r="C20" s="61"/>
      <c r="D20" s="61"/>
      <c r="E20" s="61"/>
      <c r="F20" s="61"/>
      <c r="G20" s="61"/>
    </row>
    <row r="21" spans="1:7" x14ac:dyDescent="0.25">
      <c r="A21" s="33" t="s">
        <v>435</v>
      </c>
      <c r="B21" s="102">
        <f>B22+B23+B24+B27+B28+B31</f>
        <v>2352511</v>
      </c>
      <c r="C21" s="102">
        <f t="shared" ref="C21:G21" si="3">C22+C23+C24+C27+C28+C31</f>
        <v>2588745.14</v>
      </c>
      <c r="D21" s="102">
        <f t="shared" si="3"/>
        <v>4941256.1400000006</v>
      </c>
      <c r="E21" s="102">
        <f t="shared" si="3"/>
        <v>2588745.14</v>
      </c>
      <c r="F21" s="102">
        <f t="shared" si="3"/>
        <v>2588745.14</v>
      </c>
      <c r="G21" s="102">
        <f t="shared" si="3"/>
        <v>2352511.0000000005</v>
      </c>
    </row>
    <row r="22" spans="1:7" x14ac:dyDescent="0.25">
      <c r="A22" s="51" t="s">
        <v>425</v>
      </c>
      <c r="B22" s="58">
        <v>2352511</v>
      </c>
      <c r="C22" s="58">
        <v>2588745.14</v>
      </c>
      <c r="D22" s="58">
        <f>B22+C22</f>
        <v>4941256.1400000006</v>
      </c>
      <c r="E22" s="58">
        <v>2588745.14</v>
      </c>
      <c r="F22" s="58">
        <v>2588745.14</v>
      </c>
      <c r="G22" s="59">
        <f>D22-E22</f>
        <v>2352511.0000000005</v>
      </c>
    </row>
    <row r="23" spans="1:7" x14ac:dyDescent="0.25">
      <c r="A23" s="51" t="s">
        <v>426</v>
      </c>
      <c r="B23" s="59">
        <v>0</v>
      </c>
      <c r="C23" s="59">
        <v>0</v>
      </c>
      <c r="D23" s="59">
        <f>B23+C23</f>
        <v>0</v>
      </c>
      <c r="E23" s="59">
        <v>0</v>
      </c>
      <c r="F23" s="59">
        <v>0</v>
      </c>
      <c r="G23" s="59">
        <f>D23-E23</f>
        <v>0</v>
      </c>
    </row>
    <row r="24" spans="1:7" x14ac:dyDescent="0.25">
      <c r="A24" s="51" t="s">
        <v>427</v>
      </c>
      <c r="B24" s="59">
        <f>B25+B26</f>
        <v>0</v>
      </c>
      <c r="C24" s="59">
        <f>C25+C26</f>
        <v>0</v>
      </c>
      <c r="D24" s="59">
        <f>D25+D26</f>
        <v>0</v>
      </c>
      <c r="E24" s="59">
        <f t="shared" ref="E24:G24" si="4">E25+E26</f>
        <v>0</v>
      </c>
      <c r="F24" s="59">
        <f t="shared" si="4"/>
        <v>0</v>
      </c>
      <c r="G24" s="59">
        <f t="shared" si="4"/>
        <v>0</v>
      </c>
    </row>
    <row r="25" spans="1:7" x14ac:dyDescent="0.25">
      <c r="A25" s="60" t="s">
        <v>428</v>
      </c>
      <c r="B25" s="59">
        <v>0</v>
      </c>
      <c r="C25" s="59">
        <v>0</v>
      </c>
      <c r="D25" s="59">
        <f>B25+C25</f>
        <v>0</v>
      </c>
      <c r="E25" s="59">
        <v>0</v>
      </c>
      <c r="F25" s="59">
        <v>0</v>
      </c>
      <c r="G25" s="59">
        <f>D25-E25</f>
        <v>0</v>
      </c>
    </row>
    <row r="26" spans="1:7" x14ac:dyDescent="0.25">
      <c r="A26" s="60" t="s">
        <v>429</v>
      </c>
      <c r="B26" s="59">
        <v>0</v>
      </c>
      <c r="C26" s="59">
        <v>0</v>
      </c>
      <c r="D26" s="59">
        <f>B26+C26</f>
        <v>0</v>
      </c>
      <c r="E26" s="59">
        <v>0</v>
      </c>
      <c r="F26" s="59">
        <v>0</v>
      </c>
      <c r="G26" s="59">
        <f>D26-E26</f>
        <v>0</v>
      </c>
    </row>
    <row r="27" spans="1:7" x14ac:dyDescent="0.25">
      <c r="A27" s="51" t="s">
        <v>430</v>
      </c>
      <c r="B27" s="59">
        <v>0</v>
      </c>
      <c r="C27" s="59">
        <v>0</v>
      </c>
      <c r="D27" s="59">
        <f>B27+C27</f>
        <v>0</v>
      </c>
      <c r="E27" s="59">
        <v>0</v>
      </c>
      <c r="F27" s="59">
        <v>0</v>
      </c>
      <c r="G27" s="59">
        <f>D27-E27</f>
        <v>0</v>
      </c>
    </row>
    <row r="28" spans="1:7" ht="30" x14ac:dyDescent="0.25">
      <c r="A28" s="52" t="s">
        <v>431</v>
      </c>
      <c r="B28" s="59">
        <f>B29+B30</f>
        <v>0</v>
      </c>
      <c r="C28" s="59">
        <f t="shared" ref="C28:G28" si="5">C29+C30</f>
        <v>0</v>
      </c>
      <c r="D28" s="59">
        <f t="shared" si="5"/>
        <v>0</v>
      </c>
      <c r="E28" s="59">
        <f t="shared" si="5"/>
        <v>0</v>
      </c>
      <c r="F28" s="59">
        <f t="shared" si="5"/>
        <v>0</v>
      </c>
      <c r="G28" s="59">
        <f t="shared" si="5"/>
        <v>0</v>
      </c>
    </row>
    <row r="29" spans="1:7" x14ac:dyDescent="0.25">
      <c r="A29" s="60" t="s">
        <v>432</v>
      </c>
      <c r="B29" s="59">
        <v>0</v>
      </c>
      <c r="C29" s="59">
        <v>0</v>
      </c>
      <c r="D29" s="59">
        <f>B29+C29</f>
        <v>0</v>
      </c>
      <c r="E29" s="59">
        <v>0</v>
      </c>
      <c r="F29" s="59">
        <v>0</v>
      </c>
      <c r="G29" s="59">
        <f>D29-E29</f>
        <v>0</v>
      </c>
    </row>
    <row r="30" spans="1:7" x14ac:dyDescent="0.25">
      <c r="A30" s="60" t="s">
        <v>433</v>
      </c>
      <c r="B30" s="59">
        <v>0</v>
      </c>
      <c r="C30" s="59">
        <v>0</v>
      </c>
      <c r="D30" s="59">
        <f>B30+C30</f>
        <v>0</v>
      </c>
      <c r="E30" s="59">
        <v>0</v>
      </c>
      <c r="F30" s="59">
        <v>0</v>
      </c>
      <c r="G30" s="59">
        <f>D30-E30</f>
        <v>0</v>
      </c>
    </row>
    <row r="31" spans="1:7" x14ac:dyDescent="0.25">
      <c r="A31" s="51" t="s">
        <v>434</v>
      </c>
      <c r="B31" s="59">
        <v>0</v>
      </c>
      <c r="C31" s="59">
        <v>0</v>
      </c>
      <c r="D31" s="59">
        <f>B31+C31</f>
        <v>0</v>
      </c>
      <c r="E31" s="59">
        <v>0</v>
      </c>
      <c r="F31" s="59">
        <v>0</v>
      </c>
      <c r="G31" s="59">
        <f>D31-E31</f>
        <v>0</v>
      </c>
    </row>
    <row r="32" spans="1:7" x14ac:dyDescent="0.25">
      <c r="A32" s="39"/>
      <c r="B32" s="61"/>
      <c r="C32" s="61"/>
      <c r="D32" s="61"/>
      <c r="E32" s="61"/>
      <c r="F32" s="61"/>
      <c r="G32" s="61"/>
    </row>
    <row r="33" spans="1:7" ht="14.45" customHeight="1" x14ac:dyDescent="0.25">
      <c r="A33" s="3" t="s">
        <v>436</v>
      </c>
      <c r="B33" s="102">
        <f>B9+B21</f>
        <v>44233103.609999999</v>
      </c>
      <c r="C33" s="102">
        <f t="shared" ref="C33:G33" si="6">C9+C21</f>
        <v>2658139.7000000002</v>
      </c>
      <c r="D33" s="102">
        <f t="shared" si="6"/>
        <v>46891243.310000002</v>
      </c>
      <c r="E33" s="102">
        <f t="shared" si="6"/>
        <v>8046487.8300000001</v>
      </c>
      <c r="F33" s="102">
        <f t="shared" si="6"/>
        <v>8046487.8300000001</v>
      </c>
      <c r="G33" s="102">
        <f t="shared" si="6"/>
        <v>38844755.480000004</v>
      </c>
    </row>
    <row r="34" spans="1:7" ht="14.45" customHeight="1" x14ac:dyDescent="0.25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7"/>
  <sheetViews>
    <sheetView showGridLines="0" zoomScale="75" zoomScaleNormal="75" workbookViewId="0">
      <selection activeCell="A7" sqref="A7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47" t="s">
        <v>437</v>
      </c>
      <c r="B1" s="130"/>
      <c r="C1" s="130"/>
      <c r="D1" s="130"/>
      <c r="E1" s="130"/>
      <c r="F1" s="130"/>
      <c r="G1" s="131"/>
    </row>
    <row r="2" spans="1:7" x14ac:dyDescent="0.25">
      <c r="A2" s="132" t="str">
        <f>'Formato 1'!A2</f>
        <v xml:space="preserve"> MUNICIPIO DE SANTA CATARINA, GTO</v>
      </c>
      <c r="B2" s="133"/>
      <c r="C2" s="133"/>
      <c r="D2" s="133"/>
      <c r="E2" s="133"/>
      <c r="F2" s="133"/>
      <c r="G2" s="134"/>
    </row>
    <row r="3" spans="1:7" x14ac:dyDescent="0.25">
      <c r="A3" s="135" t="s">
        <v>438</v>
      </c>
      <c r="B3" s="136"/>
      <c r="C3" s="136"/>
      <c r="D3" s="136"/>
      <c r="E3" s="136"/>
      <c r="F3" s="136"/>
      <c r="G3" s="137"/>
    </row>
    <row r="4" spans="1:7" x14ac:dyDescent="0.25">
      <c r="A4" s="135" t="s">
        <v>2</v>
      </c>
      <c r="B4" s="136"/>
      <c r="C4" s="136"/>
      <c r="D4" s="136"/>
      <c r="E4" s="136"/>
      <c r="F4" s="136"/>
      <c r="G4" s="137"/>
    </row>
    <row r="5" spans="1:7" x14ac:dyDescent="0.25">
      <c r="A5" s="138" t="s">
        <v>439</v>
      </c>
      <c r="B5" s="139"/>
      <c r="C5" s="139"/>
      <c r="D5" s="139"/>
      <c r="E5" s="139"/>
      <c r="F5" s="139"/>
      <c r="G5" s="140"/>
    </row>
    <row r="6" spans="1:7" x14ac:dyDescent="0.25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25">
      <c r="A7" s="25" t="s">
        <v>440</v>
      </c>
      <c r="B7" s="102">
        <v>0</v>
      </c>
      <c r="C7" s="102">
        <v>0</v>
      </c>
      <c r="D7" s="102">
        <v>0</v>
      </c>
      <c r="E7" s="102">
        <v>0</v>
      </c>
      <c r="F7" s="102">
        <v>0</v>
      </c>
      <c r="G7" s="102">
        <v>0</v>
      </c>
    </row>
    <row r="8" spans="1:7" x14ac:dyDescent="0.25">
      <c r="A8" s="51" t="s">
        <v>441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25">
      <c r="A9" s="51" t="s">
        <v>442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1" t="s">
        <v>443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51" t="s">
        <v>444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51" t="s">
        <v>445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1" t="s">
        <v>446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2" t="s">
        <v>447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1" t="s">
        <v>448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1" t="s">
        <v>449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51" t="s">
        <v>450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51" t="s">
        <v>451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25">
      <c r="A19" s="75" t="s">
        <v>452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25">
      <c r="A20" s="51" t="s">
        <v>453</v>
      </c>
      <c r="B20" s="58"/>
      <c r="C20" s="58"/>
      <c r="D20" s="58"/>
      <c r="E20" s="58"/>
      <c r="F20" s="58"/>
      <c r="G20" s="58"/>
    </row>
    <row r="21" spans="1:7" x14ac:dyDescent="0.25">
      <c r="A21" s="3" t="s">
        <v>454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25">
      <c r="A22" s="51" t="s">
        <v>455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25">
      <c r="A23" s="51" t="s">
        <v>456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25">
      <c r="A24" s="51" t="s">
        <v>457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30" x14ac:dyDescent="0.25">
      <c r="A25" s="52" t="s">
        <v>458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52" t="s">
        <v>459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25">
      <c r="A27" s="60" t="s">
        <v>453</v>
      </c>
      <c r="B27" s="59"/>
      <c r="C27" s="59"/>
      <c r="D27" s="59"/>
      <c r="E27" s="59"/>
      <c r="F27" s="59"/>
      <c r="G27" s="59"/>
    </row>
    <row r="28" spans="1:7" x14ac:dyDescent="0.25">
      <c r="A28" s="3" t="s">
        <v>460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25">
      <c r="A29" s="51" t="s">
        <v>461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25">
      <c r="A30" s="39" t="s">
        <v>453</v>
      </c>
      <c r="B30" s="61"/>
      <c r="C30" s="61"/>
      <c r="D30" s="61"/>
      <c r="E30" s="61"/>
      <c r="F30" s="61"/>
      <c r="G30" s="61"/>
    </row>
    <row r="31" spans="1:7" ht="14.45" customHeight="1" x14ac:dyDescent="0.25">
      <c r="A31" s="3" t="s">
        <v>462</v>
      </c>
      <c r="B31" s="102">
        <v>0</v>
      </c>
      <c r="C31" s="102">
        <v>0</v>
      </c>
      <c r="D31" s="102">
        <v>0</v>
      </c>
      <c r="E31" s="102">
        <v>0</v>
      </c>
      <c r="F31" s="102">
        <v>0</v>
      </c>
      <c r="G31" s="102">
        <v>0</v>
      </c>
    </row>
    <row r="32" spans="1:7" ht="14.45" customHeight="1" x14ac:dyDescent="0.25">
      <c r="A32" s="39"/>
      <c r="B32" s="105"/>
      <c r="C32" s="105"/>
      <c r="D32" s="105"/>
      <c r="E32" s="105"/>
      <c r="F32" s="105"/>
      <c r="G32" s="105"/>
    </row>
    <row r="33" spans="1:7" x14ac:dyDescent="0.25">
      <c r="A33" s="108" t="s">
        <v>292</v>
      </c>
      <c r="B33" s="47"/>
      <c r="C33" s="47"/>
      <c r="D33" s="47"/>
      <c r="E33" s="47"/>
      <c r="F33" s="47"/>
      <c r="G33" s="47"/>
    </row>
    <row r="34" spans="1:7" ht="30" x14ac:dyDescent="0.25">
      <c r="A34" s="106" t="s">
        <v>463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30" x14ac:dyDescent="0.25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25">
      <c r="A36" s="108" t="s">
        <v>464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25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zoomScale="75" zoomScaleNormal="75" workbookViewId="0">
      <selection activeCell="A7" sqref="A7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47" t="s">
        <v>465</v>
      </c>
      <c r="B1" s="130"/>
      <c r="C1" s="130"/>
      <c r="D1" s="130"/>
      <c r="E1" s="130"/>
      <c r="F1" s="130"/>
      <c r="G1" s="131"/>
    </row>
    <row r="2" spans="1:7" x14ac:dyDescent="0.25">
      <c r="A2" s="132" t="str">
        <f>'Formato 1'!A2</f>
        <v xml:space="preserve"> MUNICIPIO DE SANTA CATARINA, GTO</v>
      </c>
      <c r="B2" s="133"/>
      <c r="C2" s="133"/>
      <c r="D2" s="133"/>
      <c r="E2" s="133"/>
      <c r="F2" s="133"/>
      <c r="G2" s="134"/>
    </row>
    <row r="3" spans="1:7" x14ac:dyDescent="0.25">
      <c r="A3" s="135" t="s">
        <v>466</v>
      </c>
      <c r="B3" s="136"/>
      <c r="C3" s="136"/>
      <c r="D3" s="136"/>
      <c r="E3" s="136"/>
      <c r="F3" s="136"/>
      <c r="G3" s="137"/>
    </row>
    <row r="4" spans="1:7" x14ac:dyDescent="0.25">
      <c r="A4" s="135" t="s">
        <v>2</v>
      </c>
      <c r="B4" s="136"/>
      <c r="C4" s="136"/>
      <c r="D4" s="136"/>
      <c r="E4" s="136"/>
      <c r="F4" s="136"/>
      <c r="G4" s="137"/>
    </row>
    <row r="5" spans="1:7" x14ac:dyDescent="0.25">
      <c r="A5" s="138" t="s">
        <v>439</v>
      </c>
      <c r="B5" s="139"/>
      <c r="C5" s="139"/>
      <c r="D5" s="139"/>
      <c r="E5" s="139"/>
      <c r="F5" s="139"/>
      <c r="G5" s="140"/>
    </row>
    <row r="6" spans="1:7" x14ac:dyDescent="0.25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25">
      <c r="A7" s="25" t="s">
        <v>467</v>
      </c>
      <c r="B7" s="102">
        <v>0</v>
      </c>
      <c r="C7" s="102">
        <v>0</v>
      </c>
      <c r="D7" s="102">
        <v>0</v>
      </c>
      <c r="E7" s="102">
        <v>0</v>
      </c>
      <c r="F7" s="102">
        <v>0</v>
      </c>
      <c r="G7" s="102">
        <v>0</v>
      </c>
    </row>
    <row r="8" spans="1:7" x14ac:dyDescent="0.25">
      <c r="A8" s="51" t="s">
        <v>468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25">
      <c r="A9" s="51" t="s">
        <v>469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1" t="s">
        <v>470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51" t="s">
        <v>471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51" t="s">
        <v>472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1" t="s">
        <v>473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2" t="s">
        <v>474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1" t="s">
        <v>475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1" t="s">
        <v>476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51"/>
      <c r="B17" s="58"/>
      <c r="C17" s="58"/>
      <c r="D17" s="58"/>
      <c r="E17" s="58"/>
      <c r="F17" s="58"/>
      <c r="G17" s="58"/>
    </row>
    <row r="18" spans="1:7" x14ac:dyDescent="0.25">
      <c r="A18" s="3" t="s">
        <v>477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25">
      <c r="A19" s="51" t="s">
        <v>468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25">
      <c r="A20" s="51" t="s">
        <v>469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25">
      <c r="A21" s="51" t="s">
        <v>470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25">
      <c r="A22" s="51" t="s">
        <v>471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25">
      <c r="A23" s="52" t="s">
        <v>472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25">
      <c r="A24" s="52" t="s">
        <v>473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25">
      <c r="A25" s="52" t="s">
        <v>474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52" t="s">
        <v>478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25">
      <c r="A27" s="52" t="s">
        <v>476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25">
      <c r="A28" s="39" t="s">
        <v>453</v>
      </c>
      <c r="B28" s="61"/>
      <c r="C28" s="61"/>
      <c r="D28" s="61"/>
      <c r="E28" s="61"/>
      <c r="F28" s="61"/>
      <c r="G28" s="61"/>
    </row>
    <row r="29" spans="1:7" ht="14.45" customHeight="1" x14ac:dyDescent="0.25">
      <c r="A29" s="3" t="s">
        <v>479</v>
      </c>
      <c r="B29" s="102">
        <v>0</v>
      </c>
      <c r="C29" s="102">
        <v>0</v>
      </c>
      <c r="D29" s="102">
        <v>0</v>
      </c>
      <c r="E29" s="102">
        <v>0</v>
      </c>
      <c r="F29" s="102">
        <v>0</v>
      </c>
      <c r="G29" s="102">
        <v>0</v>
      </c>
    </row>
    <row r="30" spans="1:7" x14ac:dyDescent="0.25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9"/>
  <sheetViews>
    <sheetView showGridLines="0" zoomScale="80" zoomScaleNormal="80" workbookViewId="0">
      <selection activeCell="A7" sqref="A7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47" t="s">
        <v>480</v>
      </c>
      <c r="B1" s="130"/>
      <c r="C1" s="130"/>
      <c r="D1" s="130"/>
      <c r="E1" s="130"/>
      <c r="F1" s="130"/>
      <c r="G1" s="131"/>
    </row>
    <row r="2" spans="1:7" x14ac:dyDescent="0.25">
      <c r="A2" s="132" t="str">
        <f>'Formato 1'!A2</f>
        <v xml:space="preserve"> MUNICIPIO DE SANTA CATARINA, GTO</v>
      </c>
      <c r="B2" s="133"/>
      <c r="C2" s="133"/>
      <c r="D2" s="133"/>
      <c r="E2" s="133"/>
      <c r="F2" s="133"/>
      <c r="G2" s="134"/>
    </row>
    <row r="3" spans="1:7" x14ac:dyDescent="0.25">
      <c r="A3" s="135" t="s">
        <v>481</v>
      </c>
      <c r="B3" s="136"/>
      <c r="C3" s="136"/>
      <c r="D3" s="136"/>
      <c r="E3" s="136"/>
      <c r="F3" s="136"/>
      <c r="G3" s="137"/>
    </row>
    <row r="4" spans="1:7" x14ac:dyDescent="0.25">
      <c r="A4" s="135" t="s">
        <v>2</v>
      </c>
      <c r="B4" s="136"/>
      <c r="C4" s="136"/>
      <c r="D4" s="136"/>
      <c r="E4" s="136"/>
      <c r="F4" s="136"/>
      <c r="G4" s="137"/>
    </row>
    <row r="5" spans="1:7" x14ac:dyDescent="0.25">
      <c r="A5" s="103" t="s">
        <v>5</v>
      </c>
      <c r="B5" s="128" t="s">
        <v>482</v>
      </c>
      <c r="C5" s="127" t="s">
        <v>483</v>
      </c>
      <c r="D5" s="127" t="s">
        <v>484</v>
      </c>
      <c r="E5" s="127" t="s">
        <v>485</v>
      </c>
      <c r="F5" s="127" t="s">
        <v>486</v>
      </c>
      <c r="G5" s="127" t="s">
        <v>487</v>
      </c>
    </row>
    <row r="6" spans="1:7" ht="15.75" customHeight="1" x14ac:dyDescent="0.25">
      <c r="A6" s="25" t="s">
        <v>488</v>
      </c>
      <c r="B6" s="102">
        <v>0</v>
      </c>
      <c r="C6" s="102">
        <v>0</v>
      </c>
      <c r="D6" s="102">
        <v>0</v>
      </c>
      <c r="E6" s="102">
        <v>0</v>
      </c>
      <c r="F6" s="102">
        <v>0</v>
      </c>
      <c r="G6" s="102">
        <v>0</v>
      </c>
    </row>
    <row r="7" spans="1:7" x14ac:dyDescent="0.25">
      <c r="A7" s="51" t="s">
        <v>441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25">
      <c r="A8" s="51" t="s">
        <v>442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25">
      <c r="A9" s="51" t="s">
        <v>443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1" t="s">
        <v>444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51" t="s">
        <v>445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51" t="s">
        <v>446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2" t="s">
        <v>447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1" t="s">
        <v>448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1" t="s">
        <v>449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1" t="s">
        <v>450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51" t="s">
        <v>451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75" t="s">
        <v>452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25">
      <c r="A19" s="51"/>
      <c r="B19" s="58"/>
      <c r="C19" s="58"/>
      <c r="D19" s="58"/>
      <c r="E19" s="58"/>
      <c r="F19" s="58"/>
      <c r="G19" s="58"/>
    </row>
    <row r="20" spans="1:7" x14ac:dyDescent="0.25">
      <c r="A20" s="3" t="s">
        <v>489</v>
      </c>
      <c r="B20" s="102">
        <v>0</v>
      </c>
      <c r="C20" s="102">
        <v>0</v>
      </c>
      <c r="D20" s="102">
        <v>0</v>
      </c>
      <c r="E20" s="102">
        <v>0</v>
      </c>
      <c r="F20" s="102">
        <v>0</v>
      </c>
      <c r="G20" s="102">
        <v>0</v>
      </c>
    </row>
    <row r="21" spans="1:7" x14ac:dyDescent="0.25">
      <c r="A21" s="51" t="s">
        <v>455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25">
      <c r="A22" s="51" t="s">
        <v>456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25">
      <c r="A23" s="51" t="s">
        <v>457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30" x14ac:dyDescent="0.25">
      <c r="A24" s="52" t="s">
        <v>458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25">
      <c r="A25" s="52" t="s">
        <v>459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60"/>
      <c r="B26" s="59"/>
      <c r="C26" s="59"/>
      <c r="D26" s="59"/>
      <c r="E26" s="59"/>
      <c r="F26" s="59"/>
      <c r="G26" s="59"/>
    </row>
    <row r="27" spans="1:7" x14ac:dyDescent="0.25">
      <c r="A27" s="3" t="s">
        <v>490</v>
      </c>
      <c r="B27" s="102">
        <v>0</v>
      </c>
      <c r="C27" s="102">
        <v>0</v>
      </c>
      <c r="D27" s="102">
        <v>0</v>
      </c>
      <c r="E27" s="102">
        <v>0</v>
      </c>
      <c r="F27" s="102">
        <v>0</v>
      </c>
      <c r="G27" s="102">
        <v>0</v>
      </c>
    </row>
    <row r="28" spans="1:7" x14ac:dyDescent="0.25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25">
      <c r="A29" s="39"/>
      <c r="B29" s="61"/>
      <c r="C29" s="61"/>
      <c r="D29" s="61"/>
      <c r="E29" s="61"/>
      <c r="F29" s="61"/>
      <c r="G29" s="61"/>
    </row>
    <row r="30" spans="1:7" ht="14.45" customHeight="1" x14ac:dyDescent="0.25">
      <c r="A30" s="3" t="s">
        <v>491</v>
      </c>
      <c r="B30" s="102">
        <v>0</v>
      </c>
      <c r="C30" s="102">
        <v>0</v>
      </c>
      <c r="D30" s="102">
        <v>0</v>
      </c>
      <c r="E30" s="102">
        <v>0</v>
      </c>
      <c r="F30" s="102">
        <v>0</v>
      </c>
      <c r="G30" s="102">
        <v>0</v>
      </c>
    </row>
    <row r="31" spans="1:7" ht="14.45" customHeight="1" x14ac:dyDescent="0.25">
      <c r="A31" s="39"/>
      <c r="B31" s="105"/>
      <c r="C31" s="105"/>
      <c r="D31" s="105"/>
      <c r="E31" s="105"/>
      <c r="F31" s="105"/>
      <c r="G31" s="105"/>
    </row>
    <row r="32" spans="1:7" x14ac:dyDescent="0.25">
      <c r="A32" s="108" t="s">
        <v>292</v>
      </c>
      <c r="B32" s="47"/>
      <c r="C32" s="47"/>
      <c r="D32" s="47"/>
      <c r="E32" s="47"/>
      <c r="F32" s="47"/>
      <c r="G32" s="47"/>
    </row>
    <row r="33" spans="1:7" ht="30" x14ac:dyDescent="0.25">
      <c r="A33" s="106" t="s">
        <v>463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30" x14ac:dyDescent="0.25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25">
      <c r="A35" s="47" t="s">
        <v>464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25">
      <c r="A36" s="48"/>
      <c r="B36" s="48"/>
      <c r="C36" s="48"/>
      <c r="D36" s="48"/>
      <c r="E36" s="48"/>
      <c r="F36" s="48"/>
      <c r="G36" s="48"/>
    </row>
    <row r="38" spans="1:7" x14ac:dyDescent="0.25">
      <c r="A38" t="s">
        <v>492</v>
      </c>
    </row>
    <row r="39" spans="1:7" x14ac:dyDescent="0.25">
      <c r="A39" t="s">
        <v>493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zoomScale="75" zoomScaleNormal="75" workbookViewId="0">
      <selection activeCell="A7" sqref="A7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47" t="s">
        <v>494</v>
      </c>
      <c r="B1" s="130"/>
      <c r="C1" s="130"/>
      <c r="D1" s="130"/>
      <c r="E1" s="130"/>
      <c r="F1" s="130"/>
      <c r="G1" s="131"/>
    </row>
    <row r="2" spans="1:7" x14ac:dyDescent="0.25">
      <c r="A2" s="132" t="str">
        <f>'Formato 1'!A2</f>
        <v xml:space="preserve"> MUNICIPIO DE SANTA CATARINA, GTO</v>
      </c>
      <c r="B2" s="133"/>
      <c r="C2" s="133"/>
      <c r="D2" s="133"/>
      <c r="E2" s="133"/>
      <c r="F2" s="133"/>
      <c r="G2" s="134"/>
    </row>
    <row r="3" spans="1:7" x14ac:dyDescent="0.25">
      <c r="A3" s="135" t="s">
        <v>495</v>
      </c>
      <c r="B3" s="136"/>
      <c r="C3" s="136"/>
      <c r="D3" s="136"/>
      <c r="E3" s="136"/>
      <c r="F3" s="136"/>
      <c r="G3" s="137"/>
    </row>
    <row r="4" spans="1:7" x14ac:dyDescent="0.25">
      <c r="A4" s="135" t="s">
        <v>2</v>
      </c>
      <c r="B4" s="136"/>
      <c r="C4" s="136"/>
      <c r="D4" s="136"/>
      <c r="E4" s="136"/>
      <c r="F4" s="136"/>
      <c r="G4" s="137"/>
    </row>
    <row r="5" spans="1:7" x14ac:dyDescent="0.25">
      <c r="A5" s="103" t="s">
        <v>5</v>
      </c>
      <c r="B5" s="128" t="s">
        <v>482</v>
      </c>
      <c r="C5" s="127" t="s">
        <v>483</v>
      </c>
      <c r="D5" s="127" t="s">
        <v>484</v>
      </c>
      <c r="E5" s="127" t="s">
        <v>485</v>
      </c>
      <c r="F5" s="127" t="s">
        <v>486</v>
      </c>
      <c r="G5" s="127" t="s">
        <v>487</v>
      </c>
    </row>
    <row r="6" spans="1:7" ht="15.75" customHeight="1" x14ac:dyDescent="0.25">
      <c r="A6" s="25" t="s">
        <v>467</v>
      </c>
      <c r="B6" s="102">
        <v>0</v>
      </c>
      <c r="C6" s="102">
        <v>0</v>
      </c>
      <c r="D6" s="102">
        <v>0</v>
      </c>
      <c r="E6" s="102">
        <v>0</v>
      </c>
      <c r="F6" s="102">
        <v>0</v>
      </c>
      <c r="G6" s="102">
        <v>0</v>
      </c>
    </row>
    <row r="7" spans="1:7" x14ac:dyDescent="0.25">
      <c r="A7" s="51" t="s">
        <v>468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25">
      <c r="A8" s="51" t="s">
        <v>469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25">
      <c r="A9" s="51" t="s">
        <v>470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1" t="s">
        <v>471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51" t="s">
        <v>472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51" t="s">
        <v>473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2" t="s">
        <v>474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1" t="s">
        <v>475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1" t="s">
        <v>476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1"/>
      <c r="B16" s="58"/>
      <c r="C16" s="58"/>
      <c r="D16" s="58"/>
      <c r="E16" s="58"/>
      <c r="F16" s="58"/>
      <c r="G16" s="58"/>
    </row>
    <row r="17" spans="1:7" x14ac:dyDescent="0.25">
      <c r="A17" s="3" t="s">
        <v>477</v>
      </c>
      <c r="B17" s="102">
        <v>0</v>
      </c>
      <c r="C17" s="102">
        <v>0</v>
      </c>
      <c r="D17" s="102">
        <v>0</v>
      </c>
      <c r="E17" s="102">
        <v>0</v>
      </c>
      <c r="F17" s="102">
        <v>0</v>
      </c>
      <c r="G17" s="102">
        <v>0</v>
      </c>
    </row>
    <row r="18" spans="1:7" x14ac:dyDescent="0.25">
      <c r="A18" s="51" t="s">
        <v>468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25">
      <c r="A19" s="51" t="s">
        <v>469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25">
      <c r="A20" s="51" t="s">
        <v>470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25">
      <c r="A21" s="51" t="s">
        <v>471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25">
      <c r="A22" s="52" t="s">
        <v>472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25">
      <c r="A23" s="52" t="s">
        <v>473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25">
      <c r="A24" s="52" t="s">
        <v>474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25">
      <c r="A25" s="52" t="s">
        <v>478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52" t="s">
        <v>476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25">
      <c r="A27" s="39" t="s">
        <v>453</v>
      </c>
      <c r="B27" s="61"/>
      <c r="C27" s="61"/>
      <c r="D27" s="61"/>
      <c r="E27" s="61"/>
      <c r="F27" s="61"/>
      <c r="G27" s="61"/>
    </row>
    <row r="28" spans="1:7" ht="14.45" customHeight="1" x14ac:dyDescent="0.25">
      <c r="A28" s="3" t="s">
        <v>479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25">
      <c r="A29" s="48"/>
      <c r="B29" s="48"/>
      <c r="C29" s="48"/>
      <c r="D29" s="48"/>
      <c r="E29" s="48"/>
      <c r="F29" s="48"/>
      <c r="G29" s="48"/>
    </row>
    <row r="31" spans="1:7" x14ac:dyDescent="0.25">
      <c r="A31" t="s">
        <v>492</v>
      </c>
    </row>
    <row r="32" spans="1:7" x14ac:dyDescent="0.25">
      <c r="A32" t="s">
        <v>493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67"/>
  <sheetViews>
    <sheetView showGridLines="0" zoomScale="75" zoomScaleNormal="75" workbookViewId="0">
      <selection activeCell="A7" sqref="A7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x14ac:dyDescent="0.25">
      <c r="A1" s="147" t="s">
        <v>496</v>
      </c>
      <c r="B1" s="130"/>
      <c r="C1" s="130"/>
      <c r="D1" s="130"/>
      <c r="E1" s="130"/>
      <c r="F1" s="130"/>
    </row>
    <row r="2" spans="1:6" x14ac:dyDescent="0.25">
      <c r="A2" s="132" t="str">
        <f>'Formato 1'!A2</f>
        <v xml:space="preserve"> MUNICIPIO DE SANTA CATARINA, GTO</v>
      </c>
      <c r="B2" s="133"/>
      <c r="C2" s="133"/>
      <c r="D2" s="133"/>
      <c r="E2" s="133"/>
      <c r="F2" s="134"/>
    </row>
    <row r="3" spans="1:6" x14ac:dyDescent="0.25">
      <c r="A3" s="135" t="s">
        <v>497</v>
      </c>
      <c r="B3" s="136"/>
      <c r="C3" s="136"/>
      <c r="D3" s="136"/>
      <c r="E3" s="136"/>
      <c r="F3" s="137"/>
    </row>
    <row r="4" spans="1:6" ht="30" x14ac:dyDescent="0.25">
      <c r="A4" s="103" t="s">
        <v>5</v>
      </c>
      <c r="B4" s="7" t="s">
        <v>498</v>
      </c>
      <c r="C4" s="32" t="s">
        <v>499</v>
      </c>
      <c r="D4" s="32" t="s">
        <v>500</v>
      </c>
      <c r="E4" s="32" t="s">
        <v>501</v>
      </c>
      <c r="F4" s="32" t="s">
        <v>502</v>
      </c>
    </row>
    <row r="5" spans="1:6" ht="15.75" customHeight="1" x14ac:dyDescent="0.25">
      <c r="A5" s="107" t="s">
        <v>503</v>
      </c>
      <c r="B5" s="112"/>
      <c r="C5" s="112"/>
      <c r="D5" s="112"/>
      <c r="E5" s="112"/>
      <c r="F5" s="112"/>
    </row>
    <row r="6" spans="1:6" ht="30" x14ac:dyDescent="0.25">
      <c r="A6" s="110" t="s">
        <v>504</v>
      </c>
      <c r="B6" s="109"/>
      <c r="C6" s="109"/>
      <c r="D6" s="109"/>
      <c r="E6" s="109"/>
      <c r="F6" s="109"/>
    </row>
    <row r="7" spans="1:6" ht="15.75" customHeight="1" x14ac:dyDescent="0.25">
      <c r="A7" s="110" t="s">
        <v>505</v>
      </c>
      <c r="B7" s="109"/>
      <c r="C7" s="109"/>
      <c r="D7" s="109"/>
      <c r="E7" s="109"/>
      <c r="F7" s="109"/>
    </row>
    <row r="8" spans="1:6" x14ac:dyDescent="0.25">
      <c r="A8" s="111"/>
      <c r="B8" s="109"/>
      <c r="C8" s="109"/>
      <c r="D8" s="109"/>
      <c r="E8" s="109"/>
      <c r="F8" s="109"/>
    </row>
    <row r="9" spans="1:6" x14ac:dyDescent="0.25">
      <c r="A9" s="116" t="s">
        <v>506</v>
      </c>
      <c r="B9" s="109"/>
      <c r="C9" s="109"/>
      <c r="D9" s="109"/>
      <c r="E9" s="109"/>
      <c r="F9" s="109"/>
    </row>
    <row r="10" spans="1:6" x14ac:dyDescent="0.25">
      <c r="A10" s="110" t="s">
        <v>507</v>
      </c>
      <c r="B10" s="119"/>
      <c r="C10" s="119"/>
      <c r="D10" s="119"/>
      <c r="E10" s="119"/>
      <c r="F10" s="119"/>
    </row>
    <row r="11" spans="1:6" x14ac:dyDescent="0.25">
      <c r="A11" s="56" t="s">
        <v>508</v>
      </c>
      <c r="B11" s="119"/>
      <c r="C11" s="119"/>
      <c r="D11" s="119"/>
      <c r="E11" s="119"/>
      <c r="F11" s="119"/>
    </row>
    <row r="12" spans="1:6" x14ac:dyDescent="0.25">
      <c r="A12" s="56" t="s">
        <v>509</v>
      </c>
      <c r="B12" s="119"/>
      <c r="C12" s="119"/>
      <c r="D12" s="119"/>
      <c r="E12" s="119"/>
      <c r="F12" s="119"/>
    </row>
    <row r="13" spans="1:6" x14ac:dyDescent="0.25">
      <c r="A13" s="56" t="s">
        <v>510</v>
      </c>
      <c r="B13" s="119"/>
      <c r="C13" s="119"/>
      <c r="D13" s="119"/>
      <c r="E13" s="119"/>
      <c r="F13" s="119"/>
    </row>
    <row r="14" spans="1:6" x14ac:dyDescent="0.25">
      <c r="A14" s="110" t="s">
        <v>511</v>
      </c>
      <c r="B14" s="119"/>
      <c r="C14" s="119"/>
      <c r="D14" s="119"/>
      <c r="E14" s="119"/>
      <c r="F14" s="119"/>
    </row>
    <row r="15" spans="1:6" x14ac:dyDescent="0.25">
      <c r="A15" s="56" t="s">
        <v>508</v>
      </c>
      <c r="B15" s="119"/>
      <c r="C15" s="119"/>
      <c r="D15" s="119"/>
      <c r="E15" s="119"/>
      <c r="F15" s="119"/>
    </row>
    <row r="16" spans="1:6" x14ac:dyDescent="0.25">
      <c r="A16" s="56" t="s">
        <v>509</v>
      </c>
      <c r="B16" s="120"/>
      <c r="C16" s="120"/>
      <c r="D16" s="120"/>
      <c r="E16" s="120"/>
      <c r="F16" s="120"/>
    </row>
    <row r="17" spans="1:6" x14ac:dyDescent="0.25">
      <c r="A17" s="56" t="s">
        <v>510</v>
      </c>
      <c r="B17" s="121"/>
      <c r="C17" s="121"/>
      <c r="D17" s="121"/>
      <c r="E17" s="121"/>
      <c r="F17" s="121"/>
    </row>
    <row r="18" spans="1:6" x14ac:dyDescent="0.25">
      <c r="A18" s="110" t="s">
        <v>512</v>
      </c>
      <c r="B18" s="121"/>
      <c r="C18" s="121"/>
      <c r="D18" s="121"/>
      <c r="E18" s="121"/>
      <c r="F18" s="121"/>
    </row>
    <row r="19" spans="1:6" x14ac:dyDescent="0.25">
      <c r="A19" s="110" t="s">
        <v>513</v>
      </c>
      <c r="B19" s="121"/>
      <c r="C19" s="121"/>
      <c r="D19" s="121"/>
      <c r="E19" s="121"/>
      <c r="F19" s="121"/>
    </row>
    <row r="20" spans="1:6" x14ac:dyDescent="0.25">
      <c r="A20" s="110" t="s">
        <v>514</v>
      </c>
      <c r="B20" s="122"/>
      <c r="C20" s="122"/>
      <c r="D20" s="122"/>
      <c r="E20" s="122"/>
      <c r="F20" s="122"/>
    </row>
    <row r="21" spans="1:6" x14ac:dyDescent="0.25">
      <c r="A21" s="110" t="s">
        <v>515</v>
      </c>
      <c r="B21" s="122"/>
      <c r="C21" s="122"/>
      <c r="D21" s="122"/>
      <c r="E21" s="122"/>
      <c r="F21" s="122"/>
    </row>
    <row r="22" spans="1:6" x14ac:dyDescent="0.25">
      <c r="A22" s="110" t="s">
        <v>516</v>
      </c>
      <c r="B22" s="122"/>
      <c r="C22" s="122"/>
      <c r="D22" s="122"/>
      <c r="E22" s="122"/>
      <c r="F22" s="122"/>
    </row>
    <row r="23" spans="1:6" x14ac:dyDescent="0.25">
      <c r="A23" s="110" t="s">
        <v>517</v>
      </c>
      <c r="B23" s="122"/>
      <c r="C23" s="122"/>
      <c r="D23" s="122"/>
      <c r="E23" s="122"/>
      <c r="F23" s="122"/>
    </row>
    <row r="24" spans="1:6" x14ac:dyDescent="0.25">
      <c r="A24" s="110" t="s">
        <v>518</v>
      </c>
      <c r="B24" s="114"/>
      <c r="C24" s="114"/>
      <c r="D24" s="114"/>
      <c r="E24" s="114"/>
      <c r="F24" s="114"/>
    </row>
    <row r="25" spans="1:6" x14ac:dyDescent="0.25">
      <c r="A25" s="110" t="s">
        <v>519</v>
      </c>
      <c r="B25" s="114"/>
      <c r="C25" s="114"/>
      <c r="D25" s="114"/>
      <c r="E25" s="114"/>
      <c r="F25" s="114"/>
    </row>
    <row r="26" spans="1:6" x14ac:dyDescent="0.25">
      <c r="A26" s="111"/>
      <c r="B26" s="115"/>
      <c r="C26" s="115"/>
      <c r="D26" s="115"/>
      <c r="E26" s="115"/>
      <c r="F26" s="115"/>
    </row>
    <row r="27" spans="1:6" ht="14.45" customHeight="1" x14ac:dyDescent="0.25">
      <c r="A27" s="116" t="s">
        <v>520</v>
      </c>
      <c r="B27" s="113"/>
      <c r="C27" s="113"/>
      <c r="D27" s="113"/>
      <c r="E27" s="113"/>
      <c r="F27" s="113"/>
    </row>
    <row r="28" spans="1:6" x14ac:dyDescent="0.25">
      <c r="A28" s="110" t="s">
        <v>521</v>
      </c>
      <c r="B28" s="74"/>
      <c r="C28" s="74"/>
      <c r="D28" s="74"/>
      <c r="E28" s="74"/>
      <c r="F28" s="74"/>
    </row>
    <row r="29" spans="1:6" x14ac:dyDescent="0.25">
      <c r="A29" s="106"/>
      <c r="B29" s="47"/>
      <c r="C29" s="47"/>
      <c r="D29" s="47"/>
      <c r="E29" s="47"/>
      <c r="F29" s="47"/>
    </row>
    <row r="30" spans="1:6" x14ac:dyDescent="0.25">
      <c r="A30" s="117" t="s">
        <v>522</v>
      </c>
      <c r="B30" s="47"/>
      <c r="C30" s="47"/>
      <c r="D30" s="47"/>
      <c r="E30" s="47"/>
      <c r="F30" s="47"/>
    </row>
    <row r="31" spans="1:6" x14ac:dyDescent="0.25">
      <c r="A31" s="118" t="s">
        <v>507</v>
      </c>
      <c r="B31" s="74"/>
      <c r="C31" s="74"/>
      <c r="D31" s="74"/>
      <c r="E31" s="74"/>
      <c r="F31" s="74"/>
    </row>
    <row r="32" spans="1:6" x14ac:dyDescent="0.25">
      <c r="A32" s="118" t="s">
        <v>511</v>
      </c>
      <c r="B32" s="74"/>
      <c r="C32" s="74"/>
      <c r="D32" s="74"/>
      <c r="E32" s="74"/>
      <c r="F32" s="74"/>
    </row>
    <row r="33" spans="1:6" x14ac:dyDescent="0.25">
      <c r="A33" s="118" t="s">
        <v>523</v>
      </c>
      <c r="B33" s="74"/>
      <c r="C33" s="74"/>
      <c r="D33" s="74"/>
      <c r="E33" s="74"/>
      <c r="F33" s="74"/>
    </row>
    <row r="34" spans="1:6" x14ac:dyDescent="0.25">
      <c r="A34" s="106"/>
      <c r="B34" s="47"/>
      <c r="C34" s="47"/>
      <c r="D34" s="47"/>
      <c r="E34" s="47"/>
      <c r="F34" s="47"/>
    </row>
    <row r="35" spans="1:6" x14ac:dyDescent="0.25">
      <c r="A35" s="117" t="s">
        <v>524</v>
      </c>
      <c r="B35" s="47"/>
      <c r="C35" s="47"/>
      <c r="D35" s="47"/>
      <c r="E35" s="47"/>
      <c r="F35" s="47"/>
    </row>
    <row r="36" spans="1:6" x14ac:dyDescent="0.25">
      <c r="A36" s="118" t="s">
        <v>525</v>
      </c>
      <c r="B36" s="47"/>
      <c r="C36" s="47"/>
      <c r="D36" s="47"/>
      <c r="E36" s="47"/>
      <c r="F36" s="47"/>
    </row>
    <row r="37" spans="1:6" x14ac:dyDescent="0.25">
      <c r="A37" s="118" t="s">
        <v>526</v>
      </c>
      <c r="B37" s="47"/>
      <c r="C37" s="47"/>
      <c r="D37" s="47"/>
      <c r="E37" s="47"/>
      <c r="F37" s="47"/>
    </row>
    <row r="38" spans="1:6" x14ac:dyDescent="0.25">
      <c r="A38" s="118" t="s">
        <v>527</v>
      </c>
      <c r="B38" s="47"/>
      <c r="C38" s="47"/>
      <c r="D38" s="47"/>
      <c r="E38" s="47"/>
      <c r="F38" s="47"/>
    </row>
    <row r="39" spans="1:6" x14ac:dyDescent="0.25">
      <c r="A39" s="106"/>
      <c r="B39" s="47"/>
      <c r="C39" s="47"/>
      <c r="D39" s="47"/>
      <c r="E39" s="47"/>
      <c r="F39" s="47"/>
    </row>
    <row r="40" spans="1:6" x14ac:dyDescent="0.25">
      <c r="A40" s="117" t="s">
        <v>528</v>
      </c>
      <c r="B40" s="47"/>
      <c r="C40" s="47"/>
      <c r="D40" s="47"/>
      <c r="E40" s="47"/>
      <c r="F40" s="47"/>
    </row>
    <row r="41" spans="1:6" x14ac:dyDescent="0.25">
      <c r="A41" s="106"/>
      <c r="B41" s="47"/>
      <c r="C41" s="47"/>
      <c r="D41" s="47"/>
      <c r="E41" s="47"/>
      <c r="F41" s="47"/>
    </row>
    <row r="42" spans="1:6" x14ac:dyDescent="0.25">
      <c r="A42" s="117" t="s">
        <v>529</v>
      </c>
      <c r="B42" s="47"/>
      <c r="C42" s="47"/>
      <c r="D42" s="47"/>
      <c r="E42" s="47"/>
      <c r="F42" s="47"/>
    </row>
    <row r="43" spans="1:6" x14ac:dyDescent="0.25">
      <c r="A43" s="118" t="s">
        <v>530</v>
      </c>
      <c r="B43" s="74"/>
      <c r="C43" s="74"/>
      <c r="D43" s="74"/>
      <c r="E43" s="74"/>
      <c r="F43" s="74"/>
    </row>
    <row r="44" spans="1:6" x14ac:dyDescent="0.25">
      <c r="A44" s="118" t="s">
        <v>531</v>
      </c>
      <c r="B44" s="74"/>
      <c r="C44" s="74"/>
      <c r="D44" s="74"/>
      <c r="E44" s="74"/>
      <c r="F44" s="74"/>
    </row>
    <row r="45" spans="1:6" x14ac:dyDescent="0.25">
      <c r="A45" s="118" t="s">
        <v>532</v>
      </c>
      <c r="B45" s="74"/>
      <c r="C45" s="74"/>
      <c r="D45" s="74"/>
      <c r="E45" s="74"/>
      <c r="F45" s="74"/>
    </row>
    <row r="46" spans="1:6" x14ac:dyDescent="0.25">
      <c r="A46" s="106"/>
      <c r="B46" s="47"/>
      <c r="C46" s="47"/>
      <c r="D46" s="47"/>
      <c r="E46" s="47"/>
      <c r="F46" s="47"/>
    </row>
    <row r="47" spans="1:6" ht="30" x14ac:dyDescent="0.25">
      <c r="A47" s="117" t="s">
        <v>533</v>
      </c>
      <c r="B47" s="47"/>
      <c r="C47" s="47"/>
      <c r="D47" s="47"/>
      <c r="E47" s="47"/>
      <c r="F47" s="47"/>
    </row>
    <row r="48" spans="1:6" x14ac:dyDescent="0.25">
      <c r="A48" s="118" t="s">
        <v>531</v>
      </c>
      <c r="B48" s="74"/>
      <c r="C48" s="74"/>
      <c r="D48" s="74"/>
      <c r="E48" s="74"/>
      <c r="F48" s="74"/>
    </row>
    <row r="49" spans="1:6" x14ac:dyDescent="0.25">
      <c r="A49" s="118" t="s">
        <v>532</v>
      </c>
      <c r="B49" s="74"/>
      <c r="C49" s="74"/>
      <c r="D49" s="74"/>
      <c r="E49" s="74"/>
      <c r="F49" s="74"/>
    </row>
    <row r="50" spans="1:6" x14ac:dyDescent="0.25">
      <c r="A50" s="106"/>
      <c r="B50" s="47"/>
      <c r="C50" s="47"/>
      <c r="D50" s="47"/>
      <c r="E50" s="47"/>
      <c r="F50" s="47"/>
    </row>
    <row r="51" spans="1:6" x14ac:dyDescent="0.25">
      <c r="A51" s="117" t="s">
        <v>534</v>
      </c>
      <c r="B51" s="47"/>
      <c r="C51" s="47"/>
      <c r="D51" s="47"/>
      <c r="E51" s="47"/>
      <c r="F51" s="47"/>
    </row>
    <row r="52" spans="1:6" x14ac:dyDescent="0.25">
      <c r="A52" s="118" t="s">
        <v>531</v>
      </c>
      <c r="B52" s="74"/>
      <c r="C52" s="74"/>
      <c r="D52" s="74"/>
      <c r="E52" s="74"/>
      <c r="F52" s="74"/>
    </row>
    <row r="53" spans="1:6" x14ac:dyDescent="0.25">
      <c r="A53" s="118" t="s">
        <v>532</v>
      </c>
      <c r="B53" s="74"/>
      <c r="C53" s="74"/>
      <c r="D53" s="74"/>
      <c r="E53" s="74"/>
      <c r="F53" s="74"/>
    </row>
    <row r="54" spans="1:6" x14ac:dyDescent="0.25">
      <c r="A54" s="118" t="s">
        <v>535</v>
      </c>
      <c r="B54" s="74"/>
      <c r="C54" s="74"/>
      <c r="D54" s="74"/>
      <c r="E54" s="74"/>
      <c r="F54" s="74"/>
    </row>
    <row r="55" spans="1:6" x14ac:dyDescent="0.25">
      <c r="A55" s="106"/>
      <c r="B55" s="47"/>
      <c r="C55" s="47"/>
      <c r="D55" s="47"/>
      <c r="E55" s="47"/>
      <c r="F55" s="47"/>
    </row>
    <row r="56" spans="1:6" x14ac:dyDescent="0.25">
      <c r="A56" s="117" t="s">
        <v>536</v>
      </c>
      <c r="B56" s="47"/>
      <c r="C56" s="47"/>
      <c r="D56" s="47"/>
      <c r="E56" s="47"/>
      <c r="F56" s="47"/>
    </row>
    <row r="57" spans="1:6" x14ac:dyDescent="0.25">
      <c r="A57" s="118" t="s">
        <v>531</v>
      </c>
      <c r="B57" s="74"/>
      <c r="C57" s="74"/>
      <c r="D57" s="74"/>
      <c r="E57" s="74"/>
      <c r="F57" s="74"/>
    </row>
    <row r="58" spans="1:6" x14ac:dyDescent="0.25">
      <c r="A58" s="118" t="s">
        <v>532</v>
      </c>
      <c r="B58" s="74"/>
      <c r="C58" s="74"/>
      <c r="D58" s="74"/>
      <c r="E58" s="74"/>
      <c r="F58" s="74"/>
    </row>
    <row r="59" spans="1:6" x14ac:dyDescent="0.25">
      <c r="A59" s="106"/>
      <c r="B59" s="47"/>
      <c r="C59" s="47"/>
      <c r="D59" s="47"/>
      <c r="E59" s="47"/>
      <c r="F59" s="47"/>
    </row>
    <row r="60" spans="1:6" x14ac:dyDescent="0.25">
      <c r="A60" s="117" t="s">
        <v>537</v>
      </c>
      <c r="B60" s="47"/>
      <c r="C60" s="47"/>
      <c r="D60" s="47"/>
      <c r="E60" s="47"/>
      <c r="F60" s="47"/>
    </row>
    <row r="61" spans="1:6" x14ac:dyDescent="0.25">
      <c r="A61" s="118" t="s">
        <v>538</v>
      </c>
      <c r="B61" s="105"/>
      <c r="C61" s="105"/>
      <c r="D61" s="105"/>
      <c r="E61" s="105"/>
      <c r="F61" s="105"/>
    </row>
    <row r="62" spans="1:6" x14ac:dyDescent="0.25">
      <c r="A62" s="118" t="s">
        <v>539</v>
      </c>
      <c r="B62" s="123"/>
      <c r="C62" s="123"/>
      <c r="D62" s="123"/>
      <c r="E62" s="123"/>
      <c r="F62" s="123"/>
    </row>
    <row r="63" spans="1:6" x14ac:dyDescent="0.25">
      <c r="A63" s="106"/>
      <c r="B63" s="105"/>
      <c r="C63" s="105"/>
      <c r="D63" s="105"/>
      <c r="E63" s="105"/>
      <c r="F63" s="105"/>
    </row>
    <row r="64" spans="1:6" x14ac:dyDescent="0.25">
      <c r="A64" s="117" t="s">
        <v>540</v>
      </c>
      <c r="B64" s="105"/>
      <c r="C64" s="105"/>
      <c r="D64" s="105"/>
      <c r="E64" s="105"/>
      <c r="F64" s="105"/>
    </row>
    <row r="65" spans="1:6" x14ac:dyDescent="0.25">
      <c r="A65" s="118" t="s">
        <v>541</v>
      </c>
      <c r="B65" s="105"/>
      <c r="C65" s="105"/>
      <c r="D65" s="105"/>
      <c r="E65" s="105"/>
      <c r="F65" s="105"/>
    </row>
    <row r="66" spans="1:6" x14ac:dyDescent="0.25">
      <c r="A66" s="118" t="s">
        <v>542</v>
      </c>
      <c r="B66" s="106"/>
      <c r="C66" s="47"/>
      <c r="D66" s="106"/>
      <c r="E66" s="106"/>
      <c r="F66" s="106"/>
    </row>
    <row r="67" spans="1:6" x14ac:dyDescent="0.25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3</vt:i4>
      </vt:variant>
    </vt:vector>
  </HeadingPairs>
  <TitlesOfParts>
    <vt:vector size="17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pc</cp:lastModifiedBy>
  <cp:revision/>
  <dcterms:created xsi:type="dcterms:W3CDTF">2023-03-16T22:14:51Z</dcterms:created>
  <dcterms:modified xsi:type="dcterms:W3CDTF">2026-04-17T12:56:51Z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