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F2613060-ED7C-4D2E-9E76-D843D0F23C01}" xr6:coauthVersionLast="47" xr6:coauthVersionMax="47" xr10:uidLastSave="{00000000-0000-0000-0000-000000000000}"/>
  <bookViews>
    <workbookView xWindow="-120" yWindow="-120" windowWidth="20730" windowHeight="1131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1" i="1" l="1"/>
  <c r="H54" i="1"/>
  <c r="H55" i="1"/>
  <c r="H56" i="1"/>
  <c r="H57" i="1"/>
  <c r="H52" i="1" s="1"/>
  <c r="H58" i="1"/>
  <c r="H59" i="1"/>
  <c r="H60" i="1"/>
  <c r="H61" i="1"/>
  <c r="H53" i="1"/>
  <c r="D52" i="1"/>
  <c r="E52" i="1"/>
  <c r="F52" i="1"/>
  <c r="G52" i="1"/>
  <c r="C52" i="1"/>
  <c r="H34" i="1"/>
  <c r="H35" i="1"/>
  <c r="H36" i="1"/>
  <c r="H37" i="1"/>
  <c r="H38" i="1"/>
  <c r="H39" i="1"/>
  <c r="H40" i="1"/>
  <c r="H41" i="1"/>
  <c r="H33" i="1"/>
  <c r="H24" i="1"/>
  <c r="H25" i="1"/>
  <c r="H26" i="1"/>
  <c r="H27" i="1"/>
  <c r="H28" i="1"/>
  <c r="H29" i="1"/>
  <c r="H30" i="1"/>
  <c r="H31" i="1"/>
  <c r="H23" i="1"/>
  <c r="H16" i="1"/>
  <c r="H17" i="1"/>
  <c r="H18" i="1"/>
  <c r="H19" i="1"/>
  <c r="H20" i="1"/>
  <c r="H21" i="1"/>
  <c r="H15" i="1"/>
  <c r="H42" i="1" l="1"/>
  <c r="H32" i="1"/>
  <c r="H22" i="1"/>
  <c r="H13" i="1" s="1"/>
  <c r="H14" i="1"/>
  <c r="I46" i="1"/>
  <c r="I45" i="1"/>
  <c r="I44" i="1"/>
  <c r="I43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1" i="1"/>
  <c r="I20" i="1"/>
  <c r="I19" i="1"/>
  <c r="I18" i="1"/>
  <c r="I17" i="1"/>
  <c r="I16" i="1"/>
  <c r="I15" i="1"/>
  <c r="D42" i="1"/>
  <c r="D32" i="1"/>
  <c r="D22" i="1"/>
  <c r="D14" i="1"/>
  <c r="C42" i="1"/>
  <c r="C32" i="1"/>
  <c r="C22" i="1"/>
  <c r="C14" i="1"/>
  <c r="I22" i="1" l="1"/>
  <c r="D13" i="1"/>
  <c r="I42" i="1"/>
  <c r="I32" i="1"/>
  <c r="I14" i="1"/>
  <c r="B3" i="6" l="1"/>
  <c r="H62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 s="1"/>
  <c r="C13" i="1"/>
  <c r="F13" i="3" l="1"/>
  <c r="F14" i="3"/>
  <c r="F15" i="3"/>
  <c r="F16" i="3"/>
  <c r="F17" i="3"/>
  <c r="F18" i="3"/>
  <c r="F19" i="3"/>
  <c r="F20" i="3"/>
  <c r="F22" i="3"/>
  <c r="F23" i="3"/>
  <c r="F12" i="3"/>
  <c r="E42" i="1" l="1"/>
  <c r="F42" i="1"/>
  <c r="G42" i="1"/>
  <c r="E32" i="1"/>
  <c r="F32" i="1"/>
  <c r="G32" i="1"/>
  <c r="E22" i="1"/>
  <c r="F22" i="1"/>
  <c r="G22" i="1"/>
  <c r="G13" i="1" s="1"/>
  <c r="G161" i="1" s="1"/>
  <c r="I54" i="1"/>
  <c r="I55" i="1"/>
  <c r="I56" i="1"/>
  <c r="I57" i="1"/>
  <c r="I58" i="1"/>
  <c r="I59" i="1"/>
  <c r="I60" i="1"/>
  <c r="I61" i="1"/>
  <c r="I53" i="1"/>
  <c r="E14" i="1"/>
  <c r="F14" i="1"/>
  <c r="F13" i="1" s="1"/>
  <c r="F161" i="1" s="1"/>
  <c r="G14" i="1"/>
  <c r="C161" i="1"/>
  <c r="I52" i="1" l="1"/>
  <c r="E13" i="1"/>
  <c r="E161" i="1" s="1"/>
  <c r="I13" i="1"/>
  <c r="I161" i="1" l="1"/>
  <c r="H161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1" i="6"/>
  <c r="E21" i="3"/>
  <c r="D21" i="3"/>
  <c r="F21" i="3" s="1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<sst xmlns="http://schemas.openxmlformats.org/spreadsheetml/2006/main" count="261" uniqueCount="149">
  <si>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</si>
  <si>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</si>
  <si>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</si>
  <si>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</si>
  <si>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</si>
  <si>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</si>
  <si>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</si>
  <si>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</si>
  <si>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</si>
  <si>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</si>
  <si>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</si>
  <si>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</si>
  <si>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</si>
  <si>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</si>
  <si>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</si>
  <si>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</si>
  <si>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</si>
  <si>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</si>
  <si>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</si>
  <si>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</si>
  <si>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</si>
  <si>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</si>
  <si>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</si>
  <si>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</si>
  <si>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</si>
  <si>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</si>
  <si>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</si>
  <si>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</si>
  <si>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</si>
  <si>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</si>
  <si>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</si>
  <si>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</si>
  <si>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</si>
  <si>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</si>
  <si>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</si>
  <si>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</si>
  <si>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</si>
  <si>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</si>
  <si>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</si>
  <si>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</si>
  <si>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</si>
  <si>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</si>
  <si>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</si>
  <si>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</si>
  <si>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</si>
  <si>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</si>
  <si>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</si>
  <si>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</si>
  <si>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</si>
  <si>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</si>
  <si>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</si>
  <si>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</si>
  <si>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</si>
  <si>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</si>
  <si>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</si>
  <si>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</si>
  <si>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</si>
  <si>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</si>
  <si>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</si>
  <si>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</si>
  <si>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</si>
  <si>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</si>
  <si>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</si>
  <si>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</si>
  <si>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</si>
  <si>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</si>
  <si>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</si>
  <si>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</si>
  <si>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</si>
  <si>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</si>
  <si>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</si>
  <si>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</si>
  <si>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</si>
  <si>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</si>
  <si>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</si>
  <si>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</si>
  <si>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</si>
  <si>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</si>
  <si>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</si>
  <si>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</si>
  <si>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</si>
  <si>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</si>
  <si>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</si>
  <si>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</si>
  <si>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</si>
  <si>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</si>
  <si>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</si>
  <si>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</si>
  <si>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</si>
  <si>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</si>
  <si>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</si>
  <si>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</si>
  <si>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</si>
  <si>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</si>
  <si>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</si>
  <si>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</si>
  <si>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</si>
  <si>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</si>
  <si>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</si>
  <si>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</si>
  <si>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</si>
  <si>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</si>
  <si>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</si>
  <si>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</si>
  <si>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</si>
  <si>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</si>
  <si>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</si>
  <si>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</si>
  <si>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</si>
  <si>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</si>
  <si>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</si>
  <si>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</si>
  <si>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</si>
  <si>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</si>
  <si>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</si>
  <si>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</si>
  <si>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</si>
  <si>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</si>
  <si>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</si>
  <si>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</si>
  <si>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</si>
  <si>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</si>
  <si>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</si>
  <si>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</si>
  <si>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</si>
  <si>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</si>
  <si>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</si>
  <si>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</si>
  <si>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</si>
  <si>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</si>
  <si>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</si>
  <si>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</si>
  <si>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</si>
  <si>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</si>
  <si>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</si>
  <si>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</si>
  <si>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</si>
  <si>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</si>
  <si>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</si>
  <si>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</si>
  <si>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</si>
  <si>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</si>
  <si>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SISTEMA PARA EL DESARROLLO INTEGRAL DEL MUNICIPIO DE SANTA CATARINA, GTO.</t>
  </si>
  <si>
    <t>"Esta paramunicipal cuenta con Balance Presupuestario Sostenible."</t>
  </si>
  <si>
    <t>Ejercicio 2025</t>
  </si>
  <si>
    <t>"Esta paramunicipal no cuenta con Financiamiento u Obligaciones contraídas, en el RPU."</t>
  </si>
  <si>
    <t>"Esta paramunicipal no cuenta con Obligaciones a Corto Plazo"</t>
  </si>
  <si>
    <t>" Esta paramunicipal no cuenta con deuda"</t>
  </si>
  <si>
    <t>Correspondiente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</si>
</sst>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0" fontId="2" fillId="0" borderId="0" xfId="6" applyFont="1"/>
    <xf numFmtId="0" fontId="17" fillId="0" borderId="0" xfId="0" applyFont="1"/>
    <xf numFmtId="0" fontId="17" fillId="0" borderId="0" xfId="7" applyFont="1"/>
    <xf numFmtId="4" fontId="19" fillId="5" borderId="2" xfId="8" applyNumberFormat="1" applyFont="1" applyFill="1" applyBorder="1" applyAlignment="1" applyProtection="1">
      <alignment vertical="center"/>
      <protection locked="0"/>
    </xf>
    <xf numFmtId="4" fontId="20" fillId="5" borderId="2" xfId="8" applyNumberFormat="1" applyFont="1" applyFill="1" applyBorder="1" applyAlignment="1" applyProtection="1">
      <alignment vertical="center"/>
      <protection locked="0"/>
    </xf>
    <xf numFmtId="4" fontId="21" fillId="5" borderId="2" xfId="8" applyNumberFormat="1" applyFont="1" applyFill="1" applyBorder="1" applyAlignment="1" applyProtection="1">
      <alignment vertical="center"/>
      <protection locked="0"/>
    </xf>
    <xf numFmtId="4" fontId="7" fillId="0" borderId="2" xfId="0" applyNumberFormat="1" applyFont="1" applyBorder="1" applyProtection="1">
      <protection locked="0"/>
    </xf>
    <xf numFmtId="4" fontId="3" fillId="0" borderId="0" xfId="0" applyNumberFormat="1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9">
    <cellStyle name="Hipervínculo" xfId="1" builtinId="8"/>
    <cellStyle name="Millares" xfId="8" builtinId="3"/>
    <cellStyle name="Normal" xfId="0" builtinId="0"/>
    <cellStyle name="Normal 2" xfId="3" xr:uid="{B9F6D3C9-E1F5-4FCE-80E1-85F1EA587C17}"/>
    <cellStyle name="Normal 2 2" xfId="4" xr:uid="{39A497E9-A4CD-4E74-B9FB-53AB6D1DB61C}"/>
    <cellStyle name="Normal 2 3" xfId="7" xr:uid="{7E73B99B-957E-4363-B396-02343BAAF9AB}"/>
    <cellStyle name="Normal 2 4" xfId="6" xr:uid="{60F6C2FD-D0C3-4BB3-ACC8-4EB911C22F3F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A4" sqref="A4:B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ht="14.25" customHeight="1" x14ac:dyDescent="0.2">
      <c r="A1" s="19" t="s">
        <v>142</v>
      </c>
      <c r="B1" s="20"/>
      <c r="C1" s="21" t="s">
        <v>0</v>
      </c>
      <c r="D1" s="22">
        <v>2026</v>
      </c>
    </row>
    <row r="2" spans="1:4" ht="16.5" customHeight="1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148</v>
      </c>
      <c r="B3" s="24"/>
      <c r="C3" s="25" t="s">
        <v>4</v>
      </c>
      <c r="D3" s="27">
        <v>2</v>
      </c>
    </row>
    <row r="4" spans="1:4" x14ac:dyDescent="0.2">
      <c r="A4" s="78" t="s">
        <v>5</v>
      </c>
      <c r="B4" s="79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2"/>
  <sheetViews>
    <sheetView showGridLines="0" workbookViewId="0">
      <selection activeCell="B1" sqref="B1:D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8" customHeight="1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6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6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2" spans="1:6" x14ac:dyDescent="0.2">
      <c r="C12" s="70" t="s">
        <v>143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5"/>
  <sheetViews>
    <sheetView showGridLines="0" topLeftCell="B1" zoomScaleNormal="100" workbookViewId="0">
      <selection activeCell="F17" sqref="F17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9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9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9" x14ac:dyDescent="0.2">
      <c r="B5" s="43" t="s">
        <v>23</v>
      </c>
    </row>
    <row r="6" spans="1:9" x14ac:dyDescent="0.2">
      <c r="B6" s="86" t="str">
        <f>B1</f>
        <v>SISTEMA PARA EL DESARROLLO INTEGRAL DEL MUNICIPIO DE SANTA CATARINA, GTO.</v>
      </c>
      <c r="C6" s="86"/>
      <c r="D6" s="86"/>
      <c r="E6" s="86"/>
      <c r="F6" s="86"/>
      <c r="G6" s="86"/>
      <c r="H6" s="86"/>
      <c r="I6" s="86"/>
    </row>
    <row r="7" spans="1:9" x14ac:dyDescent="0.2">
      <c r="B7" s="81" t="s">
        <v>24</v>
      </c>
      <c r="C7" s="81"/>
      <c r="D7" s="81"/>
      <c r="E7" s="81"/>
      <c r="F7" s="81"/>
      <c r="G7" s="81"/>
      <c r="H7" s="81"/>
      <c r="I7" s="81"/>
    </row>
    <row r="8" spans="1:9" x14ac:dyDescent="0.2">
      <c r="B8" s="81" t="s">
        <v>25</v>
      </c>
      <c r="C8" s="81"/>
      <c r="D8" s="81"/>
      <c r="E8" s="81"/>
      <c r="F8" s="81"/>
      <c r="G8" s="81"/>
      <c r="H8" s="81"/>
      <c r="I8" s="81"/>
    </row>
    <row r="9" spans="1:9" x14ac:dyDescent="0.2">
      <c r="B9" s="81" t="str">
        <f>B3</f>
        <v>Correspondiente del 01 de enero al 30 de Junio de 2026</v>
      </c>
      <c r="C9" s="81"/>
      <c r="D9" s="81"/>
      <c r="E9" s="81"/>
      <c r="F9" s="81"/>
      <c r="G9" s="81"/>
      <c r="H9" s="81"/>
      <c r="I9" s="81"/>
    </row>
    <row r="10" spans="1:9" x14ac:dyDescent="0.2">
      <c r="B10" s="82" t="s">
        <v>26</v>
      </c>
      <c r="C10" s="82"/>
      <c r="D10" s="82"/>
      <c r="E10" s="82"/>
      <c r="F10" s="82"/>
      <c r="G10" s="82"/>
      <c r="H10" s="82"/>
      <c r="I10" s="82"/>
    </row>
    <row r="11" spans="1:9" x14ac:dyDescent="0.2">
      <c r="B11" s="9"/>
      <c r="C11" s="9"/>
      <c r="D11" s="83" t="s">
        <v>27</v>
      </c>
      <c r="E11" s="84"/>
      <c r="F11" s="84"/>
      <c r="G11" s="84"/>
      <c r="H11" s="85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73">
        <f>C14+C22+C193+C32+C42+C52+C62+C66+C75+C79</f>
        <v>5140000</v>
      </c>
      <c r="D13" s="73">
        <f t="shared" ref="D13" si="0">D14+D22+D193+D32+D42+D52+D62+D66+D75+D79</f>
        <v>902730</v>
      </c>
      <c r="E13" s="3">
        <f t="shared" ref="E13:G13" si="1">+E14+E22+E32+E42+E52</f>
        <v>-60730</v>
      </c>
      <c r="F13" s="3">
        <f t="shared" si="1"/>
        <v>0</v>
      </c>
      <c r="G13" s="3">
        <f t="shared" si="1"/>
        <v>0</v>
      </c>
      <c r="H13" s="73">
        <f>H14+H22+H193+H32+H42+H52+H62+H66+H75+H79</f>
        <v>5982000</v>
      </c>
      <c r="I13" s="73">
        <f t="shared" ref="I13" si="2">I14+I22+I193+I32+I42+I52+I62+I66+I75+I79</f>
        <v>5982000</v>
      </c>
    </row>
    <row r="14" spans="1:9" x14ac:dyDescent="0.2">
      <c r="B14" s="17" t="s">
        <v>37</v>
      </c>
      <c r="C14" s="74">
        <f>SUM(C15:C21)</f>
        <v>3774303</v>
      </c>
      <c r="D14" s="74">
        <f t="shared" ref="D14" si="3">SUM(D15:D21)</f>
        <v>0</v>
      </c>
      <c r="E14" s="3">
        <f t="shared" ref="E14:G14" si="4">SUM(E15:E21)</f>
        <v>-55220</v>
      </c>
      <c r="F14" s="3">
        <f t="shared" si="4"/>
        <v>0</v>
      </c>
      <c r="G14" s="3">
        <f t="shared" si="4"/>
        <v>0</v>
      </c>
      <c r="H14" s="74">
        <f>SUM(H15:H21)</f>
        <v>3719083</v>
      </c>
      <c r="I14" s="74">
        <f t="shared" ref="I14" si="5">SUM(I15:I21)</f>
        <v>3719083</v>
      </c>
    </row>
    <row r="15" spans="1:9" x14ac:dyDescent="0.2">
      <c r="B15" s="16" t="s">
        <v>38</v>
      </c>
      <c r="C15" s="76">
        <v>2831220</v>
      </c>
      <c r="D15" s="75">
        <v>0</v>
      </c>
      <c r="E15" s="76">
        <v>-25770</v>
      </c>
      <c r="F15" s="4">
        <v>0</v>
      </c>
      <c r="G15" s="4">
        <v>0</v>
      </c>
      <c r="H15" s="75">
        <f>+C15+D15+E15</f>
        <v>2805450</v>
      </c>
      <c r="I15" s="74">
        <f>G15+H15</f>
        <v>2805450</v>
      </c>
    </row>
    <row r="16" spans="1:9" x14ac:dyDescent="0.2">
      <c r="B16" s="16" t="s">
        <v>39</v>
      </c>
      <c r="C16" s="76">
        <v>42000</v>
      </c>
      <c r="D16" s="75">
        <v>0</v>
      </c>
      <c r="E16" s="76">
        <v>-18000</v>
      </c>
      <c r="F16" s="4">
        <v>0</v>
      </c>
      <c r="G16" s="4">
        <v>0</v>
      </c>
      <c r="H16" s="75">
        <f t="shared" ref="H16:H21" si="6">+C16+D16+E16</f>
        <v>24000</v>
      </c>
      <c r="I16" s="74">
        <f t="shared" ref="I16:I21" si="7">G16+H16</f>
        <v>24000</v>
      </c>
    </row>
    <row r="17" spans="2:9" x14ac:dyDescent="0.2">
      <c r="B17" s="16" t="s">
        <v>40</v>
      </c>
      <c r="C17" s="76">
        <v>424683</v>
      </c>
      <c r="D17" s="75">
        <v>0</v>
      </c>
      <c r="E17" s="76">
        <v>-3050</v>
      </c>
      <c r="F17" s="4">
        <v>0</v>
      </c>
      <c r="G17" s="4">
        <v>0</v>
      </c>
      <c r="H17" s="75">
        <f t="shared" si="6"/>
        <v>421633</v>
      </c>
      <c r="I17" s="74">
        <f t="shared" si="7"/>
        <v>421633</v>
      </c>
    </row>
    <row r="18" spans="2:9" x14ac:dyDescent="0.2">
      <c r="B18" s="16" t="s">
        <v>41</v>
      </c>
      <c r="C18" s="76">
        <v>0</v>
      </c>
      <c r="D18" s="74">
        <v>0</v>
      </c>
      <c r="E18" s="76">
        <v>0</v>
      </c>
      <c r="F18" s="4">
        <v>0</v>
      </c>
      <c r="G18" s="4">
        <v>0</v>
      </c>
      <c r="H18" s="75">
        <f t="shared" si="6"/>
        <v>0</v>
      </c>
      <c r="I18" s="74">
        <f t="shared" si="7"/>
        <v>0</v>
      </c>
    </row>
    <row r="19" spans="2:9" x14ac:dyDescent="0.2">
      <c r="B19" s="16" t="s">
        <v>42</v>
      </c>
      <c r="C19" s="76">
        <v>476400</v>
      </c>
      <c r="D19" s="75">
        <v>0</v>
      </c>
      <c r="E19" s="76">
        <v>-8400</v>
      </c>
      <c r="F19" s="4">
        <v>0</v>
      </c>
      <c r="G19" s="4">
        <v>0</v>
      </c>
      <c r="H19" s="75">
        <f t="shared" si="6"/>
        <v>468000</v>
      </c>
      <c r="I19" s="74">
        <f t="shared" si="7"/>
        <v>468000</v>
      </c>
    </row>
    <row r="20" spans="2:9" x14ac:dyDescent="0.2">
      <c r="B20" s="16" t="s">
        <v>43</v>
      </c>
      <c r="C20" s="76">
        <v>0</v>
      </c>
      <c r="D20" s="74">
        <v>0</v>
      </c>
      <c r="E20" s="76">
        <v>0</v>
      </c>
      <c r="F20" s="4">
        <v>0</v>
      </c>
      <c r="G20" s="4">
        <v>0</v>
      </c>
      <c r="H20" s="75">
        <f t="shared" si="6"/>
        <v>0</v>
      </c>
      <c r="I20" s="74">
        <f t="shared" si="7"/>
        <v>0</v>
      </c>
    </row>
    <row r="21" spans="2:9" x14ac:dyDescent="0.2">
      <c r="B21" s="16" t="s">
        <v>44</v>
      </c>
      <c r="C21" s="76">
        <v>0</v>
      </c>
      <c r="D21" s="74">
        <v>0</v>
      </c>
      <c r="E21" s="76">
        <v>0</v>
      </c>
      <c r="F21" s="4">
        <v>0</v>
      </c>
      <c r="G21" s="4">
        <v>0</v>
      </c>
      <c r="H21" s="75">
        <f t="shared" si="6"/>
        <v>0</v>
      </c>
      <c r="I21" s="74">
        <f t="shared" si="7"/>
        <v>0</v>
      </c>
    </row>
    <row r="22" spans="2:9" x14ac:dyDescent="0.2">
      <c r="B22" s="17" t="s">
        <v>45</v>
      </c>
      <c r="C22" s="74">
        <f>SUM(C23:C31)</f>
        <v>673519.91</v>
      </c>
      <c r="D22" s="74">
        <f t="shared" ref="D22" si="8">SUM(D23:D31)</f>
        <v>30000</v>
      </c>
      <c r="E22" s="3">
        <f t="shared" ref="E22:G22" si="9">SUM(E23:E31)</f>
        <v>0</v>
      </c>
      <c r="F22" s="3">
        <f t="shared" si="9"/>
        <v>0</v>
      </c>
      <c r="G22" s="3">
        <f t="shared" si="9"/>
        <v>0</v>
      </c>
      <c r="H22" s="74">
        <f>SUM(H23:H31)</f>
        <v>703519.91</v>
      </c>
      <c r="I22" s="74">
        <f t="shared" ref="I22" si="10">SUM(I23:I31)</f>
        <v>703519.91</v>
      </c>
    </row>
    <row r="23" spans="2:9" x14ac:dyDescent="0.2">
      <c r="B23" s="16" t="s">
        <v>46</v>
      </c>
      <c r="C23" s="76">
        <v>56000</v>
      </c>
      <c r="D23" s="76">
        <v>30000</v>
      </c>
      <c r="E23" s="4">
        <v>0</v>
      </c>
      <c r="F23" s="4">
        <v>0</v>
      </c>
      <c r="G23" s="4">
        <v>0</v>
      </c>
      <c r="H23" s="75">
        <f>+C23+D23+E23+F23+G23</f>
        <v>86000</v>
      </c>
      <c r="I23" s="74">
        <f t="shared" ref="I23:I31" si="11">G23+H23</f>
        <v>86000</v>
      </c>
    </row>
    <row r="24" spans="2:9" x14ac:dyDescent="0.2">
      <c r="B24" s="16" t="s">
        <v>47</v>
      </c>
      <c r="C24" s="76">
        <v>301500</v>
      </c>
      <c r="D24" s="75">
        <v>0</v>
      </c>
      <c r="E24" s="4">
        <v>0</v>
      </c>
      <c r="F24" s="4">
        <v>0</v>
      </c>
      <c r="G24" s="4">
        <v>0</v>
      </c>
      <c r="H24" s="75">
        <f t="shared" ref="H24:H31" si="12">+C24+D24+E24+F24+G24</f>
        <v>301500</v>
      </c>
      <c r="I24" s="74">
        <f t="shared" si="11"/>
        <v>301500</v>
      </c>
    </row>
    <row r="25" spans="2:9" x14ac:dyDescent="0.2">
      <c r="B25" s="16" t="s">
        <v>48</v>
      </c>
      <c r="C25" s="76">
        <v>0</v>
      </c>
      <c r="D25" s="74">
        <v>0</v>
      </c>
      <c r="E25" s="4">
        <v>0</v>
      </c>
      <c r="F25" s="4">
        <v>0</v>
      </c>
      <c r="G25" s="4">
        <v>0</v>
      </c>
      <c r="H25" s="75">
        <f t="shared" si="12"/>
        <v>0</v>
      </c>
      <c r="I25" s="74">
        <f t="shared" si="11"/>
        <v>0</v>
      </c>
    </row>
    <row r="26" spans="2:9" x14ac:dyDescent="0.2">
      <c r="B26" s="16" t="s">
        <v>49</v>
      </c>
      <c r="C26" s="76">
        <v>30000</v>
      </c>
      <c r="D26" s="75">
        <v>0</v>
      </c>
      <c r="E26" s="4">
        <v>0</v>
      </c>
      <c r="F26" s="4">
        <v>0</v>
      </c>
      <c r="G26" s="4">
        <v>0</v>
      </c>
      <c r="H26" s="75">
        <f t="shared" si="12"/>
        <v>30000</v>
      </c>
      <c r="I26" s="74">
        <f t="shared" si="11"/>
        <v>30000</v>
      </c>
    </row>
    <row r="27" spans="2:9" x14ac:dyDescent="0.2">
      <c r="B27" s="16" t="s">
        <v>50</v>
      </c>
      <c r="C27" s="76">
        <v>30000</v>
      </c>
      <c r="D27" s="75">
        <v>0</v>
      </c>
      <c r="E27" s="4">
        <v>0</v>
      </c>
      <c r="F27" s="4">
        <v>0</v>
      </c>
      <c r="G27" s="4">
        <v>0</v>
      </c>
      <c r="H27" s="75">
        <f t="shared" si="12"/>
        <v>30000</v>
      </c>
      <c r="I27" s="74">
        <f t="shared" si="11"/>
        <v>30000</v>
      </c>
    </row>
    <row r="28" spans="2:9" x14ac:dyDescent="0.2">
      <c r="B28" s="16" t="s">
        <v>51</v>
      </c>
      <c r="C28" s="76">
        <v>250000</v>
      </c>
      <c r="D28" s="75">
        <v>0</v>
      </c>
      <c r="E28" s="4">
        <v>0</v>
      </c>
      <c r="F28" s="4">
        <v>0</v>
      </c>
      <c r="G28" s="4">
        <v>0</v>
      </c>
      <c r="H28" s="75">
        <f t="shared" si="12"/>
        <v>250000</v>
      </c>
      <c r="I28" s="74">
        <f t="shared" si="11"/>
        <v>250000</v>
      </c>
    </row>
    <row r="29" spans="2:9" x14ac:dyDescent="0.2">
      <c r="B29" s="16" t="s">
        <v>52</v>
      </c>
      <c r="C29" s="76">
        <v>0</v>
      </c>
      <c r="D29" s="74">
        <v>0</v>
      </c>
      <c r="E29" s="4">
        <v>0</v>
      </c>
      <c r="F29" s="4">
        <v>0</v>
      </c>
      <c r="G29" s="4">
        <v>0</v>
      </c>
      <c r="H29" s="75">
        <f t="shared" si="12"/>
        <v>0</v>
      </c>
      <c r="I29" s="74">
        <f t="shared" si="11"/>
        <v>0</v>
      </c>
    </row>
    <row r="30" spans="2:9" x14ac:dyDescent="0.2">
      <c r="B30" s="16" t="s">
        <v>53</v>
      </c>
      <c r="C30" s="76">
        <v>0</v>
      </c>
      <c r="D30" s="74">
        <v>0</v>
      </c>
      <c r="E30" s="4">
        <v>0</v>
      </c>
      <c r="F30" s="4">
        <v>0</v>
      </c>
      <c r="G30" s="4">
        <v>0</v>
      </c>
      <c r="H30" s="75">
        <f t="shared" si="12"/>
        <v>0</v>
      </c>
      <c r="I30" s="74">
        <f t="shared" si="11"/>
        <v>0</v>
      </c>
    </row>
    <row r="31" spans="2:9" x14ac:dyDescent="0.2">
      <c r="B31" s="16" t="s">
        <v>54</v>
      </c>
      <c r="C31" s="76">
        <v>6019.91</v>
      </c>
      <c r="D31" s="75">
        <v>0</v>
      </c>
      <c r="E31" s="4">
        <v>0</v>
      </c>
      <c r="F31" s="4">
        <v>0</v>
      </c>
      <c r="G31" s="4">
        <v>0</v>
      </c>
      <c r="H31" s="75">
        <f t="shared" si="12"/>
        <v>6019.91</v>
      </c>
      <c r="I31" s="74">
        <f t="shared" si="11"/>
        <v>6019.91</v>
      </c>
    </row>
    <row r="32" spans="2:9" x14ac:dyDescent="0.2">
      <c r="B32" s="17" t="s">
        <v>55</v>
      </c>
      <c r="C32" s="74">
        <f>SUM(C33:C41)</f>
        <v>526768.59</v>
      </c>
      <c r="D32" s="74">
        <f t="shared" ref="D32" si="13">SUM(D33:D41)</f>
        <v>30730</v>
      </c>
      <c r="E32" s="3">
        <f t="shared" ref="E32:G32" si="14">SUM(E33:E41)</f>
        <v>-5510</v>
      </c>
      <c r="F32" s="3">
        <f t="shared" si="14"/>
        <v>0</v>
      </c>
      <c r="G32" s="3">
        <f t="shared" si="14"/>
        <v>0</v>
      </c>
      <c r="H32" s="74">
        <f>SUM(H33:H41)</f>
        <v>551988.59000000008</v>
      </c>
      <c r="I32" s="74">
        <f t="shared" ref="I32" si="15">SUM(I33:I41)</f>
        <v>551988.59000000008</v>
      </c>
    </row>
    <row r="33" spans="2:9" x14ac:dyDescent="0.2">
      <c r="B33" s="16" t="s">
        <v>56</v>
      </c>
      <c r="C33" s="76">
        <v>67500</v>
      </c>
      <c r="D33" s="76">
        <v>0</v>
      </c>
      <c r="E33" s="4">
        <v>0</v>
      </c>
      <c r="F33" s="4">
        <v>0</v>
      </c>
      <c r="G33" s="4">
        <v>0</v>
      </c>
      <c r="H33" s="75">
        <f>+C33+D33+E33+F33+G33</f>
        <v>67500</v>
      </c>
      <c r="I33" s="74">
        <f t="shared" ref="I33:I46" si="16">G33+H33</f>
        <v>67500</v>
      </c>
    </row>
    <row r="34" spans="2:9" x14ac:dyDescent="0.2">
      <c r="B34" s="16" t="s">
        <v>57</v>
      </c>
      <c r="C34" s="76">
        <v>0</v>
      </c>
      <c r="D34" s="76">
        <v>0</v>
      </c>
      <c r="E34" s="4">
        <v>0</v>
      </c>
      <c r="F34" s="4">
        <v>0</v>
      </c>
      <c r="G34" s="4">
        <v>0</v>
      </c>
      <c r="H34" s="75">
        <f t="shared" ref="H34:H41" si="17">+C34+D34+E34+F34+G34</f>
        <v>0</v>
      </c>
      <c r="I34" s="74">
        <f t="shared" si="16"/>
        <v>0</v>
      </c>
    </row>
    <row r="35" spans="2:9" x14ac:dyDescent="0.2">
      <c r="B35" s="16" t="s">
        <v>58</v>
      </c>
      <c r="C35" s="76">
        <v>24000</v>
      </c>
      <c r="D35" s="76">
        <v>0</v>
      </c>
      <c r="E35" s="4">
        <v>0</v>
      </c>
      <c r="F35" s="4">
        <v>0</v>
      </c>
      <c r="G35" s="4">
        <v>0</v>
      </c>
      <c r="H35" s="75">
        <f t="shared" si="17"/>
        <v>24000</v>
      </c>
      <c r="I35" s="74">
        <f t="shared" si="16"/>
        <v>24000</v>
      </c>
    </row>
    <row r="36" spans="2:9" x14ac:dyDescent="0.2">
      <c r="B36" s="16" t="s">
        <v>59</v>
      </c>
      <c r="C36" s="76">
        <v>62000</v>
      </c>
      <c r="D36" s="76">
        <v>46.9</v>
      </c>
      <c r="E36" s="4">
        <v>0</v>
      </c>
      <c r="F36" s="4">
        <v>0</v>
      </c>
      <c r="G36" s="4">
        <v>0</v>
      </c>
      <c r="H36" s="75">
        <f t="shared" si="17"/>
        <v>62046.9</v>
      </c>
      <c r="I36" s="74">
        <f t="shared" si="16"/>
        <v>62046.9</v>
      </c>
    </row>
    <row r="37" spans="2:9" x14ac:dyDescent="0.2">
      <c r="B37" s="16" t="s">
        <v>60</v>
      </c>
      <c r="C37" s="76">
        <v>95000</v>
      </c>
      <c r="D37" s="76">
        <v>30000</v>
      </c>
      <c r="E37" s="4">
        <v>0</v>
      </c>
      <c r="F37" s="4">
        <v>0</v>
      </c>
      <c r="G37" s="4">
        <v>0</v>
      </c>
      <c r="H37" s="75">
        <f t="shared" si="17"/>
        <v>125000</v>
      </c>
      <c r="I37" s="74">
        <f t="shared" si="16"/>
        <v>125000</v>
      </c>
    </row>
    <row r="38" spans="2:9" x14ac:dyDescent="0.2">
      <c r="B38" s="16" t="s">
        <v>61</v>
      </c>
      <c r="C38" s="76">
        <v>0</v>
      </c>
      <c r="D38" s="76">
        <v>0</v>
      </c>
      <c r="E38" s="4">
        <v>0</v>
      </c>
      <c r="F38" s="4">
        <v>0</v>
      </c>
      <c r="G38" s="4">
        <v>0</v>
      </c>
      <c r="H38" s="75">
        <f t="shared" si="17"/>
        <v>0</v>
      </c>
      <c r="I38" s="74">
        <f t="shared" si="16"/>
        <v>0</v>
      </c>
    </row>
    <row r="39" spans="2:9" x14ac:dyDescent="0.2">
      <c r="B39" s="16" t="s">
        <v>62</v>
      </c>
      <c r="C39" s="76">
        <v>50000</v>
      </c>
      <c r="D39" s="76">
        <v>0</v>
      </c>
      <c r="E39" s="4">
        <v>0</v>
      </c>
      <c r="F39" s="4">
        <v>0</v>
      </c>
      <c r="G39" s="4">
        <v>0</v>
      </c>
      <c r="H39" s="75">
        <f t="shared" si="17"/>
        <v>50000</v>
      </c>
      <c r="I39" s="74">
        <f t="shared" si="16"/>
        <v>50000</v>
      </c>
    </row>
    <row r="40" spans="2:9" x14ac:dyDescent="0.2">
      <c r="B40" s="16" t="s">
        <v>63</v>
      </c>
      <c r="C40" s="76">
        <v>129591.5</v>
      </c>
      <c r="D40" s="76">
        <v>0</v>
      </c>
      <c r="E40" s="4">
        <v>-5510</v>
      </c>
      <c r="F40" s="4">
        <v>0</v>
      </c>
      <c r="G40" s="4">
        <v>0</v>
      </c>
      <c r="H40" s="75">
        <f t="shared" si="17"/>
        <v>124081.5</v>
      </c>
      <c r="I40" s="74">
        <f t="shared" si="16"/>
        <v>124081.5</v>
      </c>
    </row>
    <row r="41" spans="2:9" x14ac:dyDescent="0.2">
      <c r="B41" s="16" t="s">
        <v>64</v>
      </c>
      <c r="C41" s="76">
        <v>98677.09</v>
      </c>
      <c r="D41" s="76">
        <v>683.1</v>
      </c>
      <c r="E41" s="4">
        <v>0</v>
      </c>
      <c r="F41" s="4">
        <v>0</v>
      </c>
      <c r="G41" s="4">
        <v>0</v>
      </c>
      <c r="H41" s="75">
        <f t="shared" si="17"/>
        <v>99360.19</v>
      </c>
      <c r="I41" s="74">
        <f t="shared" si="16"/>
        <v>99360.19</v>
      </c>
    </row>
    <row r="42" spans="2:9" x14ac:dyDescent="0.2">
      <c r="B42" s="17" t="s">
        <v>65</v>
      </c>
      <c r="C42" s="74">
        <f>SUM(C43:C51)</f>
        <v>165408.5</v>
      </c>
      <c r="D42" s="74">
        <f t="shared" ref="D42" si="18">SUM(D43:D51)</f>
        <v>0</v>
      </c>
      <c r="E42" s="3">
        <f t="shared" ref="E42:G42" si="19">SUM(E43:E51)</f>
        <v>0</v>
      </c>
      <c r="F42" s="3">
        <f t="shared" si="19"/>
        <v>0</v>
      </c>
      <c r="G42" s="3">
        <f t="shared" si="19"/>
        <v>0</v>
      </c>
      <c r="H42" s="74">
        <f>SUM(H43:H51)</f>
        <v>165408.5</v>
      </c>
      <c r="I42" s="74">
        <f t="shared" ref="I42" si="20">SUM(I43:I51)</f>
        <v>165408.5</v>
      </c>
    </row>
    <row r="43" spans="2:9" x14ac:dyDescent="0.2">
      <c r="B43" s="16" t="s">
        <v>66</v>
      </c>
      <c r="C43" s="74">
        <v>0</v>
      </c>
      <c r="D43" s="74">
        <v>0</v>
      </c>
      <c r="E43" s="4">
        <v>0</v>
      </c>
      <c r="F43" s="4">
        <v>0</v>
      </c>
      <c r="G43" s="4">
        <v>0</v>
      </c>
      <c r="H43" s="74">
        <v>0</v>
      </c>
      <c r="I43" s="74">
        <f t="shared" si="16"/>
        <v>0</v>
      </c>
    </row>
    <row r="44" spans="2:9" x14ac:dyDescent="0.2">
      <c r="B44" s="16" t="s">
        <v>67</v>
      </c>
      <c r="C44" s="74">
        <v>0</v>
      </c>
      <c r="D44" s="74">
        <v>0</v>
      </c>
      <c r="E44" s="4">
        <v>0</v>
      </c>
      <c r="F44" s="4">
        <v>0</v>
      </c>
      <c r="G44" s="4">
        <v>0</v>
      </c>
      <c r="H44" s="74">
        <v>0</v>
      </c>
      <c r="I44" s="74">
        <f t="shared" si="16"/>
        <v>0</v>
      </c>
    </row>
    <row r="45" spans="2:9" x14ac:dyDescent="0.2">
      <c r="B45" s="16" t="s">
        <v>68</v>
      </c>
      <c r="C45" s="74">
        <v>0</v>
      </c>
      <c r="D45" s="74">
        <v>0</v>
      </c>
      <c r="E45" s="4">
        <v>0</v>
      </c>
      <c r="F45" s="4">
        <v>0</v>
      </c>
      <c r="G45" s="4">
        <v>0</v>
      </c>
      <c r="H45" s="74">
        <v>0</v>
      </c>
      <c r="I45" s="74">
        <f t="shared" si="16"/>
        <v>0</v>
      </c>
    </row>
    <row r="46" spans="2:9" x14ac:dyDescent="0.2">
      <c r="B46" s="16" t="s">
        <v>69</v>
      </c>
      <c r="C46" s="75">
        <v>165408.5</v>
      </c>
      <c r="D46" s="75">
        <v>0</v>
      </c>
      <c r="E46" s="4">
        <v>0</v>
      </c>
      <c r="F46" s="4">
        <v>0</v>
      </c>
      <c r="G46" s="4">
        <v>0</v>
      </c>
      <c r="H46" s="75">
        <v>165408.5</v>
      </c>
      <c r="I46" s="74">
        <f t="shared" si="16"/>
        <v>165408.5</v>
      </c>
    </row>
    <row r="47" spans="2:9" x14ac:dyDescent="0.2">
      <c r="B47" s="16" t="s">
        <v>70</v>
      </c>
      <c r="C47" s="74">
        <v>0</v>
      </c>
      <c r="D47" s="74">
        <v>0</v>
      </c>
      <c r="E47" s="4">
        <v>0</v>
      </c>
      <c r="F47" s="4">
        <v>0</v>
      </c>
      <c r="G47" s="4">
        <v>0</v>
      </c>
      <c r="H47" s="74">
        <v>0</v>
      </c>
      <c r="I47" s="4">
        <v>0</v>
      </c>
    </row>
    <row r="48" spans="2:9" x14ac:dyDescent="0.2">
      <c r="B48" s="16" t="s">
        <v>71</v>
      </c>
      <c r="C48" s="74">
        <v>0</v>
      </c>
      <c r="D48" s="74">
        <v>0</v>
      </c>
      <c r="E48" s="4">
        <v>0</v>
      </c>
      <c r="F48" s="4">
        <v>0</v>
      </c>
      <c r="G48" s="4">
        <v>0</v>
      </c>
      <c r="H48" s="74">
        <v>0</v>
      </c>
      <c r="I48" s="4">
        <v>0</v>
      </c>
    </row>
    <row r="49" spans="2:9" x14ac:dyDescent="0.2">
      <c r="B49" s="16" t="s">
        <v>72</v>
      </c>
      <c r="C49" s="74">
        <v>0</v>
      </c>
      <c r="D49" s="74">
        <v>0</v>
      </c>
      <c r="E49" s="4">
        <v>0</v>
      </c>
      <c r="F49" s="4">
        <v>0</v>
      </c>
      <c r="G49" s="4">
        <v>0</v>
      </c>
      <c r="H49" s="74">
        <v>0</v>
      </c>
      <c r="I49" s="4">
        <v>0</v>
      </c>
    </row>
    <row r="50" spans="2:9" x14ac:dyDescent="0.2">
      <c r="B50" s="16" t="s">
        <v>73</v>
      </c>
      <c r="C50" s="74">
        <v>0</v>
      </c>
      <c r="D50" s="74">
        <v>0</v>
      </c>
      <c r="E50" s="4">
        <v>0</v>
      </c>
      <c r="F50" s="4">
        <v>0</v>
      </c>
      <c r="G50" s="4">
        <v>0</v>
      </c>
      <c r="H50" s="74">
        <v>0</v>
      </c>
      <c r="I50" s="4">
        <v>0</v>
      </c>
    </row>
    <row r="51" spans="2:9" x14ac:dyDescent="0.2">
      <c r="B51" s="16" t="s">
        <v>74</v>
      </c>
      <c r="C51" s="74">
        <v>0</v>
      </c>
      <c r="D51" s="74">
        <v>0</v>
      </c>
      <c r="E51" s="4">
        <v>0</v>
      </c>
      <c r="F51" s="4">
        <v>0</v>
      </c>
      <c r="G51" s="4">
        <v>0</v>
      </c>
      <c r="H51" s="74">
        <v>0</v>
      </c>
      <c r="I51" s="4">
        <v>0</v>
      </c>
    </row>
    <row r="52" spans="2:9" x14ac:dyDescent="0.2">
      <c r="B52" s="17" t="s">
        <v>75</v>
      </c>
      <c r="C52" s="74">
        <f>SUM(C53:C61)</f>
        <v>0</v>
      </c>
      <c r="D52" s="74">
        <f t="shared" ref="D52:I52" si="21">SUM(D53:D61)</f>
        <v>842000</v>
      </c>
      <c r="E52" s="74">
        <f t="shared" si="21"/>
        <v>0</v>
      </c>
      <c r="F52" s="74">
        <f t="shared" si="21"/>
        <v>0</v>
      </c>
      <c r="G52" s="74">
        <f t="shared" si="21"/>
        <v>0</v>
      </c>
      <c r="H52" s="74">
        <f t="shared" si="21"/>
        <v>842000</v>
      </c>
      <c r="I52" s="74">
        <f t="shared" si="21"/>
        <v>842000</v>
      </c>
    </row>
    <row r="53" spans="2:9" x14ac:dyDescent="0.2">
      <c r="B53" s="16" t="s">
        <v>76</v>
      </c>
      <c r="C53" s="76">
        <v>0</v>
      </c>
      <c r="D53" s="76">
        <v>0</v>
      </c>
      <c r="E53" s="4">
        <v>0</v>
      </c>
      <c r="F53" s="4">
        <v>0</v>
      </c>
      <c r="G53" s="4">
        <v>0</v>
      </c>
      <c r="H53" s="75">
        <f>+C53+D53+E53+F53+G53</f>
        <v>0</v>
      </c>
      <c r="I53" s="4">
        <f>+H53</f>
        <v>0</v>
      </c>
    </row>
    <row r="54" spans="2:9" x14ac:dyDescent="0.2">
      <c r="B54" s="16" t="s">
        <v>77</v>
      </c>
      <c r="C54" s="76">
        <v>0</v>
      </c>
      <c r="D54" s="76">
        <v>0</v>
      </c>
      <c r="E54" s="4">
        <v>0</v>
      </c>
      <c r="F54" s="4">
        <v>0</v>
      </c>
      <c r="G54" s="4">
        <v>0</v>
      </c>
      <c r="H54" s="75">
        <f t="shared" ref="H54:H61" si="22">+C54+D54+E54+F54+G54</f>
        <v>0</v>
      </c>
      <c r="I54" s="4">
        <f t="shared" ref="I54:I61" si="23">+H54</f>
        <v>0</v>
      </c>
    </row>
    <row r="55" spans="2:9" x14ac:dyDescent="0.2">
      <c r="B55" s="16" t="s">
        <v>78</v>
      </c>
      <c r="C55" s="76">
        <v>0</v>
      </c>
      <c r="D55" s="76">
        <v>0</v>
      </c>
      <c r="E55" s="4">
        <v>0</v>
      </c>
      <c r="F55" s="4">
        <v>0</v>
      </c>
      <c r="G55" s="4">
        <v>0</v>
      </c>
      <c r="H55" s="75">
        <f t="shared" si="22"/>
        <v>0</v>
      </c>
      <c r="I55" s="4">
        <f t="shared" si="23"/>
        <v>0</v>
      </c>
    </row>
    <row r="56" spans="2:9" x14ac:dyDescent="0.2">
      <c r="B56" s="16" t="s">
        <v>79</v>
      </c>
      <c r="C56" s="76">
        <v>0</v>
      </c>
      <c r="D56" s="76">
        <v>842000</v>
      </c>
      <c r="E56" s="4">
        <v>0</v>
      </c>
      <c r="F56" s="4">
        <v>0</v>
      </c>
      <c r="G56" s="4">
        <v>0</v>
      </c>
      <c r="H56" s="75">
        <f t="shared" si="22"/>
        <v>842000</v>
      </c>
      <c r="I56" s="4">
        <f t="shared" si="23"/>
        <v>842000</v>
      </c>
    </row>
    <row r="57" spans="2:9" x14ac:dyDescent="0.2">
      <c r="B57" s="16" t="s">
        <v>80</v>
      </c>
      <c r="C57" s="76">
        <v>0</v>
      </c>
      <c r="D57" s="76">
        <v>0</v>
      </c>
      <c r="E57" s="4">
        <v>0</v>
      </c>
      <c r="F57" s="4">
        <v>0</v>
      </c>
      <c r="G57" s="4">
        <v>0</v>
      </c>
      <c r="H57" s="75">
        <f t="shared" si="22"/>
        <v>0</v>
      </c>
      <c r="I57" s="4">
        <f t="shared" si="23"/>
        <v>0</v>
      </c>
    </row>
    <row r="58" spans="2:9" x14ac:dyDescent="0.2">
      <c r="B58" s="16" t="s">
        <v>81</v>
      </c>
      <c r="C58" s="76">
        <v>0</v>
      </c>
      <c r="D58" s="76">
        <v>0</v>
      </c>
      <c r="E58" s="4">
        <v>0</v>
      </c>
      <c r="F58" s="4">
        <v>0</v>
      </c>
      <c r="G58" s="4">
        <v>0</v>
      </c>
      <c r="H58" s="75">
        <f t="shared" si="22"/>
        <v>0</v>
      </c>
      <c r="I58" s="4">
        <f t="shared" si="23"/>
        <v>0</v>
      </c>
    </row>
    <row r="59" spans="2:9" x14ac:dyDescent="0.2">
      <c r="B59" s="16" t="s">
        <v>82</v>
      </c>
      <c r="C59" s="76">
        <v>0</v>
      </c>
      <c r="D59" s="76">
        <v>0</v>
      </c>
      <c r="E59" s="4">
        <v>0</v>
      </c>
      <c r="F59" s="4">
        <v>0</v>
      </c>
      <c r="G59" s="4">
        <v>0</v>
      </c>
      <c r="H59" s="75">
        <f t="shared" si="22"/>
        <v>0</v>
      </c>
      <c r="I59" s="4">
        <f t="shared" si="23"/>
        <v>0</v>
      </c>
    </row>
    <row r="60" spans="2:9" x14ac:dyDescent="0.2">
      <c r="B60" s="16" t="s">
        <v>83</v>
      </c>
      <c r="C60" s="76">
        <v>0</v>
      </c>
      <c r="D60" s="76">
        <v>0</v>
      </c>
      <c r="E60" s="4">
        <v>0</v>
      </c>
      <c r="F60" s="4">
        <v>0</v>
      </c>
      <c r="G60" s="4">
        <v>0</v>
      </c>
      <c r="H60" s="75">
        <f t="shared" si="22"/>
        <v>0</v>
      </c>
      <c r="I60" s="4">
        <f t="shared" si="23"/>
        <v>0</v>
      </c>
    </row>
    <row r="61" spans="2:9" x14ac:dyDescent="0.2">
      <c r="B61" s="16" t="s">
        <v>84</v>
      </c>
      <c r="C61" s="76">
        <v>0</v>
      </c>
      <c r="D61" s="76">
        <v>0</v>
      </c>
      <c r="E61" s="4">
        <v>0</v>
      </c>
      <c r="F61" s="4">
        <v>0</v>
      </c>
      <c r="G61" s="4">
        <v>0</v>
      </c>
      <c r="H61" s="75">
        <f t="shared" si="22"/>
        <v>0</v>
      </c>
      <c r="I61" s="4">
        <f t="shared" si="23"/>
        <v>0</v>
      </c>
    </row>
    <row r="62" spans="2:9" x14ac:dyDescent="0.2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74">
        <f t="shared" ref="H62" si="24">SUM(H63:H65)</f>
        <v>0</v>
      </c>
      <c r="I62" s="3"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74">
        <v>0</v>
      </c>
      <c r="I63" s="4"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74">
        <v>0</v>
      </c>
      <c r="I64" s="4"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74">
        <v>0</v>
      </c>
      <c r="I65" s="4">
        <v>0</v>
      </c>
    </row>
    <row r="66" spans="2:9" x14ac:dyDescent="0.2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74">
        <f t="shared" ref="H66" si="25">SUM(H67:H71,H73:H74)</f>
        <v>0</v>
      </c>
      <c r="I66" s="3"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74">
        <f t="shared" ref="H67:H82" si="26">F67+G67</f>
        <v>0</v>
      </c>
      <c r="I67" s="4"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74">
        <f t="shared" si="26"/>
        <v>0</v>
      </c>
      <c r="I68" s="4"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74">
        <f t="shared" si="26"/>
        <v>0</v>
      </c>
      <c r="I69" s="4"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74">
        <f t="shared" si="26"/>
        <v>0</v>
      </c>
      <c r="I70" s="4"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74">
        <f t="shared" si="26"/>
        <v>0</v>
      </c>
      <c r="I71" s="4"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74">
        <f t="shared" si="26"/>
        <v>0</v>
      </c>
      <c r="I72" s="4"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74">
        <f t="shared" si="26"/>
        <v>0</v>
      </c>
      <c r="I73" s="4">
        <v>0</v>
      </c>
    </row>
    <row r="74" spans="2:9" x14ac:dyDescent="0.2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74">
        <f t="shared" si="26"/>
        <v>0</v>
      </c>
      <c r="I74" s="3"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74">
        <f t="shared" ref="H75" si="27">SUM(H76:H78)</f>
        <v>0</v>
      </c>
      <c r="I75" s="4"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74">
        <f t="shared" si="26"/>
        <v>0</v>
      </c>
      <c r="I76" s="4"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74">
        <f t="shared" si="26"/>
        <v>0</v>
      </c>
      <c r="I77" s="4">
        <v>0</v>
      </c>
    </row>
    <row r="78" spans="2:9" x14ac:dyDescent="0.2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74">
        <f t="shared" si="26"/>
        <v>0</v>
      </c>
      <c r="I78" s="3"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4">
        <f t="shared" ref="H79" si="28">SUM(H80:H86)</f>
        <v>0</v>
      </c>
      <c r="I79" s="4"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74">
        <f t="shared" si="26"/>
        <v>0</v>
      </c>
      <c r="I80" s="4"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74">
        <f t="shared" si="26"/>
        <v>0</v>
      </c>
      <c r="I81" s="4"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74">
        <f t="shared" si="26"/>
        <v>0</v>
      </c>
      <c r="I82" s="4"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110</v>
      </c>
      <c r="C161" s="6">
        <f>+C13+C87</f>
        <v>5140000</v>
      </c>
      <c r="D161" s="6">
        <f>+D13+D87</f>
        <v>902730</v>
      </c>
      <c r="E161" s="6">
        <f t="shared" ref="E161:I161" si="29">+E13+E87</f>
        <v>-60730</v>
      </c>
      <c r="F161" s="6">
        <f t="shared" si="29"/>
        <v>0</v>
      </c>
      <c r="G161" s="6">
        <f t="shared" si="29"/>
        <v>0</v>
      </c>
      <c r="H161" s="6">
        <f t="shared" si="29"/>
        <v>5982000</v>
      </c>
      <c r="I161" s="6">
        <f t="shared" si="29"/>
        <v>5982000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5" spans="2:9" x14ac:dyDescent="0.2">
      <c r="E165" s="7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E17" sqref="E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6.5" customHeight="1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6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6" ht="16.5" customHeight="1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111</v>
      </c>
    </row>
    <row r="6" spans="1:6" x14ac:dyDescent="0.2">
      <c r="B6" s="89" t="str">
        <f>B1</f>
        <v>SISTEMA PARA EL DESARROLLO INTEGRAL DEL MUNICIPIO DE SANTA CATARINA, GTO.</v>
      </c>
      <c r="C6" s="90"/>
      <c r="D6" s="90"/>
      <c r="E6" s="90"/>
      <c r="F6" s="91"/>
    </row>
    <row r="7" spans="1:6" x14ac:dyDescent="0.2">
      <c r="B7" s="92" t="s">
        <v>112</v>
      </c>
      <c r="C7" s="93"/>
      <c r="D7" s="93"/>
      <c r="E7" s="93"/>
      <c r="F7" s="94"/>
    </row>
    <row r="8" spans="1:6" x14ac:dyDescent="0.2">
      <c r="B8" s="95" t="s">
        <v>144</v>
      </c>
      <c r="C8" s="96"/>
      <c r="D8" s="96"/>
      <c r="E8" s="96"/>
      <c r="F8" s="97"/>
    </row>
    <row r="9" spans="1:6" ht="22.5" x14ac:dyDescent="0.2">
      <c r="B9" s="87" t="s">
        <v>113</v>
      </c>
      <c r="C9" s="88" t="s">
        <v>114</v>
      </c>
      <c r="D9" s="66" t="s">
        <v>115</v>
      </c>
      <c r="E9" s="66" t="s">
        <v>116</v>
      </c>
      <c r="F9" s="67" t="s">
        <v>117</v>
      </c>
    </row>
    <row r="10" spans="1:6" x14ac:dyDescent="0.2">
      <c r="A10" s="42"/>
      <c r="B10" s="87"/>
      <c r="C10" s="88"/>
      <c r="D10" s="66" t="s">
        <v>118</v>
      </c>
      <c r="E10" s="66" t="s">
        <v>119</v>
      </c>
      <c r="F10" s="67" t="s">
        <v>120</v>
      </c>
    </row>
    <row r="11" spans="1:6" x14ac:dyDescent="0.2">
      <c r="B11" s="52"/>
      <c r="C11" s="53" t="s">
        <v>121</v>
      </c>
      <c r="D11" s="54">
        <f>SUM(D12:D20)</f>
        <v>3288347</v>
      </c>
      <c r="E11" s="54">
        <f t="shared" ref="E11:F11" si="0">SUM(E12:E20)</f>
        <v>3288353</v>
      </c>
      <c r="F11" s="55">
        <f t="shared" si="0"/>
        <v>-6</v>
      </c>
    </row>
    <row r="12" spans="1:6" x14ac:dyDescent="0.2">
      <c r="B12" s="56">
        <v>1000</v>
      </c>
      <c r="C12" s="57" t="s">
        <v>122</v>
      </c>
      <c r="D12" s="58">
        <v>1725062</v>
      </c>
      <c r="E12" s="58">
        <v>1725062</v>
      </c>
      <c r="F12" s="59">
        <f>+D12-E12</f>
        <v>0</v>
      </c>
    </row>
    <row r="13" spans="1:6" x14ac:dyDescent="0.2">
      <c r="B13" s="56">
        <v>2000</v>
      </c>
      <c r="C13" s="57" t="s">
        <v>123</v>
      </c>
      <c r="D13" s="58">
        <v>352512</v>
      </c>
      <c r="E13" s="58">
        <v>352512</v>
      </c>
      <c r="F13" s="59">
        <f t="shared" ref="F13:F23" si="1">+D13-E13</f>
        <v>0</v>
      </c>
    </row>
    <row r="14" spans="1:6" x14ac:dyDescent="0.2">
      <c r="B14" s="56">
        <v>3000</v>
      </c>
      <c r="C14" s="57" t="s">
        <v>124</v>
      </c>
      <c r="D14" s="58">
        <v>247654</v>
      </c>
      <c r="E14" s="58">
        <v>247660</v>
      </c>
      <c r="F14" s="59">
        <f t="shared" si="1"/>
        <v>-6</v>
      </c>
    </row>
    <row r="15" spans="1:6" x14ac:dyDescent="0.2">
      <c r="B15" s="56">
        <v>4000</v>
      </c>
      <c r="C15" s="57" t="s">
        <v>125</v>
      </c>
      <c r="D15" s="58">
        <v>121119</v>
      </c>
      <c r="E15" s="58">
        <v>121119</v>
      </c>
      <c r="F15" s="59">
        <f t="shared" si="1"/>
        <v>0</v>
      </c>
    </row>
    <row r="16" spans="1:6" x14ac:dyDescent="0.2">
      <c r="B16" s="56">
        <v>5000</v>
      </c>
      <c r="C16" s="57" t="s">
        <v>126</v>
      </c>
      <c r="D16" s="58">
        <v>842000</v>
      </c>
      <c r="E16" s="58">
        <v>842000</v>
      </c>
      <c r="F16" s="59">
        <f t="shared" si="1"/>
        <v>0</v>
      </c>
    </row>
    <row r="17" spans="2:6" x14ac:dyDescent="0.2">
      <c r="B17" s="56">
        <v>6000</v>
      </c>
      <c r="C17" s="57" t="s">
        <v>127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128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129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130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131</v>
      </c>
      <c r="D21" s="61">
        <f>SUM(D22:D30)</f>
        <v>0</v>
      </c>
      <c r="E21" s="61">
        <f t="shared" ref="E21" si="2">SUM(E22:E30)</f>
        <v>0</v>
      </c>
      <c r="F21" s="59">
        <f t="shared" si="1"/>
        <v>0</v>
      </c>
    </row>
    <row r="22" spans="2:6" x14ac:dyDescent="0.2">
      <c r="B22" s="56">
        <v>1000</v>
      </c>
      <c r="C22" s="57" t="s">
        <v>122</v>
      </c>
      <c r="D22" s="58">
        <v>0</v>
      </c>
      <c r="E22" s="58">
        <v>0</v>
      </c>
      <c r="F22" s="59">
        <f t="shared" si="1"/>
        <v>0</v>
      </c>
    </row>
    <row r="23" spans="2:6" x14ac:dyDescent="0.2">
      <c r="B23" s="56">
        <v>2000</v>
      </c>
      <c r="C23" s="57" t="s">
        <v>123</v>
      </c>
      <c r="D23" s="58">
        <v>0</v>
      </c>
      <c r="E23" s="58">
        <v>0</v>
      </c>
      <c r="F23" s="59">
        <f t="shared" si="1"/>
        <v>0</v>
      </c>
    </row>
    <row r="24" spans="2:6" x14ac:dyDescent="0.2">
      <c r="B24" s="56">
        <v>3000</v>
      </c>
      <c r="C24" s="57" t="s">
        <v>124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125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126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127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128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129</v>
      </c>
      <c r="D29" s="58">
        <v>0</v>
      </c>
      <c r="E29" s="58">
        <v>0</v>
      </c>
      <c r="F29" s="59">
        <v>0</v>
      </c>
    </row>
    <row r="30" spans="2:6" x14ac:dyDescent="0.2">
      <c r="B30" s="62">
        <v>9000</v>
      </c>
      <c r="C30" s="63" t="s">
        <v>130</v>
      </c>
      <c r="D30" s="64">
        <v>0</v>
      </c>
      <c r="E30" s="64">
        <v>0</v>
      </c>
      <c r="F30" s="65">
        <v>0</v>
      </c>
    </row>
    <row r="31" spans="2:6" ht="12" thickBot="1" x14ac:dyDescent="0.25">
      <c r="B31" s="48"/>
      <c r="C31" s="49" t="s">
        <v>34</v>
      </c>
      <c r="D31" s="50">
        <f>D11+D21</f>
        <v>3288347</v>
      </c>
      <c r="E31" s="50">
        <f t="shared" ref="E31:F31" si="3">E11+E21</f>
        <v>3288353</v>
      </c>
      <c r="F31" s="51">
        <f t="shared" si="3"/>
        <v>-6</v>
      </c>
    </row>
    <row r="33" spans="3:3" x14ac:dyDescent="0.2">
      <c r="C33" s="69" t="s">
        <v>132</v>
      </c>
    </row>
    <row r="34" spans="3:3" x14ac:dyDescent="0.2">
      <c r="C34" s="68" t="s">
        <v>133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E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2"/>
  <sheetViews>
    <sheetView showGridLines="0" workbookViewId="0">
      <selection activeCell="B12" sqref="B1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6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6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134</v>
      </c>
    </row>
    <row r="8" spans="1:6" x14ac:dyDescent="0.2">
      <c r="B8" s="45" t="s">
        <v>135</v>
      </c>
    </row>
    <row r="9" spans="1:6" x14ac:dyDescent="0.2">
      <c r="A9" s="42"/>
      <c r="B9" s="47" t="s">
        <v>136</v>
      </c>
    </row>
    <row r="10" spans="1:6" x14ac:dyDescent="0.2">
      <c r="B10" s="47" t="s">
        <v>137</v>
      </c>
    </row>
    <row r="12" spans="1:6" ht="12.75" x14ac:dyDescent="0.2">
      <c r="B12" s="72" t="s">
        <v>145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2"/>
  <sheetViews>
    <sheetView showGridLines="0" workbookViewId="0">
      <selection activeCell="C12" sqref="C1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6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6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134</v>
      </c>
    </row>
    <row r="8" spans="1:6" x14ac:dyDescent="0.2">
      <c r="B8" s="45" t="s">
        <v>138</v>
      </c>
    </row>
    <row r="9" spans="1:6" x14ac:dyDescent="0.2">
      <c r="A9" s="42"/>
      <c r="B9" s="46" t="s">
        <v>139</v>
      </c>
    </row>
    <row r="10" spans="1:6" x14ac:dyDescent="0.2">
      <c r="B10" s="46" t="s">
        <v>140</v>
      </c>
    </row>
    <row r="12" spans="1:6" ht="12.75" x14ac:dyDescent="0.2">
      <c r="C12" s="72" t="s">
        <v>146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workbookViewId="0">
      <selection activeCell="C22" sqref="C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80" t="str">
        <f>'Notas de Disciplina Financiera'!A1</f>
        <v>SISTEMA PARA EL DESARROLLO INTEGRAL DEL MUNICIPIO DE SANTA CATARINA, GTO.</v>
      </c>
      <c r="C1" s="80"/>
      <c r="D1" s="80"/>
      <c r="E1" s="40" t="s">
        <v>0</v>
      </c>
      <c r="F1" s="41">
        <f>'Notas de Disciplina Financiera'!D1</f>
        <v>2026</v>
      </c>
    </row>
    <row r="2" spans="1:6" x14ac:dyDescent="0.2">
      <c r="B2" s="80" t="s">
        <v>1</v>
      </c>
      <c r="C2" s="80"/>
      <c r="D2" s="80"/>
      <c r="E2" s="40" t="s">
        <v>2</v>
      </c>
      <c r="F2" s="41" t="str">
        <f>'Notas de Disciplina Financiera'!D2</f>
        <v>Trimestral</v>
      </c>
    </row>
    <row r="3" spans="1:6" x14ac:dyDescent="0.2">
      <c r="B3" s="80" t="str">
        <f>'Notas de Disciplina Financiera'!A3</f>
        <v>Correspondiente del 01 de enero al 30 de Junio de 2026</v>
      </c>
      <c r="C3" s="80"/>
      <c r="D3" s="80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134</v>
      </c>
    </row>
    <row r="8" spans="1:6" x14ac:dyDescent="0.2">
      <c r="B8" s="45" t="s">
        <v>141</v>
      </c>
    </row>
    <row r="9" spans="1:6" x14ac:dyDescent="0.2">
      <c r="A9" s="42"/>
    </row>
    <row r="10" spans="1:6" ht="12.75" x14ac:dyDescent="0.2">
      <c r="C10" s="71" t="s">
        <v>147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2024-03-15T21:50:03Z</dcterms:created>
  <dcterms:modified xsi:type="dcterms:W3CDTF">2026-07-23T21:07:11Z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