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\Downloads\Nuevos errores formatos 2do trimestre 2026\"/>
    </mc:Choice>
  </mc:AlternateContent>
  <xr:revisionPtr revIDLastSave="0" documentId="13_ncr:1_{0014AEDD-4811-4F99-8D56-E272D3870337}" xr6:coauthVersionLast="47" xr6:coauthVersionMax="47" xr10:uidLastSave="{00000000-0000-0000-0000-000000000000}"/>
  <bookViews>
    <workbookView xWindow="-108" yWindow="-108" windowWidth="23256" windowHeight="12456" activeTab="4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2" i="5" l="1"/>
  <c r="C25" i="5" l="1"/>
  <c r="C23" i="5"/>
  <c r="C21" i="5"/>
  <c r="D8" i="5"/>
  <c r="C8" i="5"/>
  <c r="B8" i="5"/>
  <c r="E41" i="6" l="1"/>
  <c r="D13" i="6"/>
  <c r="D39" i="6"/>
  <c r="D38" i="6"/>
  <c r="D37" i="6"/>
  <c r="D36" i="6"/>
  <c r="D48" i="6"/>
  <c r="D31" i="10" l="1"/>
  <c r="G31" i="10" s="1"/>
  <c r="D30" i="10"/>
  <c r="G30" i="10" s="1"/>
  <c r="D29" i="10"/>
  <c r="D28" i="10" s="1"/>
  <c r="F28" i="10"/>
  <c r="E28" i="10"/>
  <c r="C28" i="10"/>
  <c r="B28" i="10"/>
  <c r="D27" i="10"/>
  <c r="G27" i="10" s="1"/>
  <c r="D26" i="10"/>
  <c r="G26" i="10" s="1"/>
  <c r="D25" i="10"/>
  <c r="D24" i="10" s="1"/>
  <c r="D21" i="10" s="1"/>
  <c r="F24" i="10"/>
  <c r="E24" i="10"/>
  <c r="E21" i="10" s="1"/>
  <c r="E33" i="10" s="1"/>
  <c r="C24" i="10"/>
  <c r="B24" i="10"/>
  <c r="B21" i="10" s="1"/>
  <c r="D23" i="10"/>
  <c r="G23" i="10" s="1"/>
  <c r="D22" i="10"/>
  <c r="G22" i="10" s="1"/>
  <c r="F21" i="10"/>
  <c r="C21" i="10"/>
  <c r="D19" i="10"/>
  <c r="G19" i="10" s="1"/>
  <c r="D18" i="10"/>
  <c r="G18" i="10" s="1"/>
  <c r="D17" i="10"/>
  <c r="G17" i="10" s="1"/>
  <c r="G16" i="10" s="1"/>
  <c r="F16" i="10"/>
  <c r="E16" i="10"/>
  <c r="D16" i="10"/>
  <c r="C16" i="10"/>
  <c r="B16" i="10"/>
  <c r="D15" i="10"/>
  <c r="G15" i="10" s="1"/>
  <c r="D14" i="10"/>
  <c r="G14" i="10" s="1"/>
  <c r="D13" i="10"/>
  <c r="G13" i="10" s="1"/>
  <c r="G12" i="10" s="1"/>
  <c r="F12" i="10"/>
  <c r="F9" i="10" s="1"/>
  <c r="F33" i="10" s="1"/>
  <c r="E12" i="10"/>
  <c r="D12" i="10"/>
  <c r="C12" i="10"/>
  <c r="C9" i="10" s="1"/>
  <c r="C33" i="10" s="1"/>
  <c r="B12" i="10"/>
  <c r="D11" i="10"/>
  <c r="G11" i="10" s="1"/>
  <c r="D10" i="10"/>
  <c r="G10" i="10" s="1"/>
  <c r="G9" i="10" s="1"/>
  <c r="E9" i="10"/>
  <c r="D9" i="10"/>
  <c r="B9" i="10"/>
  <c r="B33" i="10" s="1"/>
  <c r="D75" i="9"/>
  <c r="G75" i="9" s="1"/>
  <c r="D74" i="9"/>
  <c r="G74" i="9" s="1"/>
  <c r="D73" i="9"/>
  <c r="G73" i="9" s="1"/>
  <c r="D72" i="9"/>
  <c r="G72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G66" i="9"/>
  <c r="D66" i="9"/>
  <c r="D65" i="9"/>
  <c r="G65" i="9" s="1"/>
  <c r="D64" i="9"/>
  <c r="G64" i="9" s="1"/>
  <c r="D63" i="9"/>
  <c r="G63" i="9" s="1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G56" i="9"/>
  <c r="D56" i="9"/>
  <c r="D55" i="9"/>
  <c r="G55" i="9" s="1"/>
  <c r="D54" i="9"/>
  <c r="D53" i="9" s="1"/>
  <c r="F53" i="9"/>
  <c r="E53" i="9"/>
  <c r="C53" i="9"/>
  <c r="B53" i="9"/>
  <c r="G52" i="9"/>
  <c r="D52" i="9"/>
  <c r="D51" i="9"/>
  <c r="G51" i="9" s="1"/>
  <c r="D50" i="9"/>
  <c r="G50" i="9" s="1"/>
  <c r="D49" i="9"/>
  <c r="G49" i="9" s="1"/>
  <c r="D48" i="9"/>
  <c r="G48" i="9" s="1"/>
  <c r="D47" i="9"/>
  <c r="G47" i="9" s="1"/>
  <c r="G46" i="9"/>
  <c r="D46" i="9"/>
  <c r="D45" i="9"/>
  <c r="G45" i="9" s="1"/>
  <c r="F44" i="9"/>
  <c r="F43" i="9" s="1"/>
  <c r="E44" i="9"/>
  <c r="E43" i="9" s="1"/>
  <c r="D44" i="9"/>
  <c r="C44" i="9"/>
  <c r="B44" i="9"/>
  <c r="C43" i="9"/>
  <c r="B43" i="9"/>
  <c r="D41" i="9"/>
  <c r="G41" i="9" s="1"/>
  <c r="D40" i="9"/>
  <c r="D37" i="9" s="1"/>
  <c r="D39" i="9"/>
  <c r="G39" i="9" s="1"/>
  <c r="D38" i="9"/>
  <c r="G38" i="9" s="1"/>
  <c r="F37" i="9"/>
  <c r="E37" i="9"/>
  <c r="C37" i="9"/>
  <c r="B37" i="9"/>
  <c r="D36" i="9"/>
  <c r="G36" i="9" s="1"/>
  <c r="D35" i="9"/>
  <c r="G35" i="9" s="1"/>
  <c r="D34" i="9"/>
  <c r="G34" i="9" s="1"/>
  <c r="G33" i="9"/>
  <c r="D33" i="9"/>
  <c r="D32" i="9"/>
  <c r="G32" i="9" s="1"/>
  <c r="D31" i="9"/>
  <c r="G31" i="9" s="1"/>
  <c r="D30" i="9"/>
  <c r="G30" i="9" s="1"/>
  <c r="D29" i="9"/>
  <c r="G29" i="9" s="1"/>
  <c r="D28" i="9"/>
  <c r="G28" i="9" s="1"/>
  <c r="F27" i="9"/>
  <c r="E27" i="9"/>
  <c r="C27" i="9"/>
  <c r="C9" i="9" s="1"/>
  <c r="C77" i="9" s="1"/>
  <c r="B27" i="9"/>
  <c r="D26" i="9"/>
  <c r="G26" i="9" s="1"/>
  <c r="D25" i="9"/>
  <c r="G25" i="9" s="1"/>
  <c r="D24" i="9"/>
  <c r="G24" i="9" s="1"/>
  <c r="G23" i="9"/>
  <c r="D23" i="9"/>
  <c r="D22" i="9"/>
  <c r="G22" i="9" s="1"/>
  <c r="D21" i="9"/>
  <c r="G21" i="9" s="1"/>
  <c r="D20" i="9"/>
  <c r="D19" i="9" s="1"/>
  <c r="F19" i="9"/>
  <c r="E19" i="9"/>
  <c r="C19" i="9"/>
  <c r="B19" i="9"/>
  <c r="D18" i="9"/>
  <c r="G18" i="9" s="1"/>
  <c r="D17" i="9"/>
  <c r="G17" i="9" s="1"/>
  <c r="D16" i="9"/>
  <c r="G16" i="9" s="1"/>
  <c r="D15" i="9"/>
  <c r="G15" i="9" s="1"/>
  <c r="D14" i="9"/>
  <c r="G14" i="9" s="1"/>
  <c r="G13" i="9"/>
  <c r="D13" i="9"/>
  <c r="D12" i="9"/>
  <c r="G12" i="9" s="1"/>
  <c r="D11" i="9"/>
  <c r="G11" i="9" s="1"/>
  <c r="F10" i="9"/>
  <c r="F9" i="9" s="1"/>
  <c r="F77" i="9" s="1"/>
  <c r="E10" i="9"/>
  <c r="C10" i="9"/>
  <c r="B10" i="9"/>
  <c r="E9" i="9"/>
  <c r="B9" i="9"/>
  <c r="B77" i="9" s="1"/>
  <c r="G63" i="8"/>
  <c r="F63" i="8"/>
  <c r="E63" i="8"/>
  <c r="B63" i="8"/>
  <c r="D63" i="8" s="1"/>
  <c r="D62" i="8"/>
  <c r="D61" i="8"/>
  <c r="G61" i="8" s="1"/>
  <c r="D60" i="8"/>
  <c r="G60" i="8" s="1"/>
  <c r="D59" i="8"/>
  <c r="G59" i="8" s="1"/>
  <c r="G58" i="8"/>
  <c r="D58" i="8"/>
  <c r="D57" i="8"/>
  <c r="G57" i="8" s="1"/>
  <c r="D56" i="8"/>
  <c r="G56" i="8" s="1"/>
  <c r="D55" i="8"/>
  <c r="G55" i="8" s="1"/>
  <c r="D54" i="8"/>
  <c r="G54" i="8" s="1"/>
  <c r="D53" i="8"/>
  <c r="G53" i="8" s="1"/>
  <c r="G52" i="8"/>
  <c r="D52" i="8"/>
  <c r="D51" i="8"/>
  <c r="G51" i="8" s="1"/>
  <c r="D50" i="8"/>
  <c r="G50" i="8" s="1"/>
  <c r="D49" i="8"/>
  <c r="G49" i="8" s="1"/>
  <c r="D48" i="8"/>
  <c r="G48" i="8" s="1"/>
  <c r="D47" i="8"/>
  <c r="G47" i="8" s="1"/>
  <c r="G46" i="8"/>
  <c r="D46" i="8"/>
  <c r="D45" i="8"/>
  <c r="G45" i="8" s="1"/>
  <c r="D44" i="8"/>
  <c r="G44" i="8" s="1"/>
  <c r="D43" i="8"/>
  <c r="G43" i="8" s="1"/>
  <c r="D42" i="8"/>
  <c r="G42" i="8" s="1"/>
  <c r="D41" i="8"/>
  <c r="G41" i="8" s="1"/>
  <c r="G40" i="8"/>
  <c r="D40" i="8"/>
  <c r="D39" i="8"/>
  <c r="G39" i="8" s="1"/>
  <c r="D38" i="8"/>
  <c r="G38" i="8" s="1"/>
  <c r="D37" i="8"/>
  <c r="G37" i="8" s="1"/>
  <c r="F36" i="8"/>
  <c r="E36" i="8"/>
  <c r="D36" i="8"/>
  <c r="C36" i="8"/>
  <c r="C63" i="8" s="1"/>
  <c r="B36" i="8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F9" i="8"/>
  <c r="E9" i="8"/>
  <c r="C9" i="8"/>
  <c r="B9" i="8"/>
  <c r="G159" i="7"/>
  <c r="D157" i="7"/>
  <c r="G157" i="7" s="1"/>
  <c r="D156" i="7"/>
  <c r="G156" i="7" s="1"/>
  <c r="D155" i="7"/>
  <c r="D150" i="7" s="1"/>
  <c r="D154" i="7"/>
  <c r="G154" i="7" s="1"/>
  <c r="G153" i="7"/>
  <c r="D153" i="7"/>
  <c r="D152" i="7"/>
  <c r="G152" i="7" s="1"/>
  <c r="D151" i="7"/>
  <c r="G151" i="7" s="1"/>
  <c r="F150" i="7"/>
  <c r="E150" i="7"/>
  <c r="C150" i="7"/>
  <c r="B150" i="7"/>
  <c r="G149" i="7"/>
  <c r="D149" i="7"/>
  <c r="D148" i="7"/>
  <c r="G148" i="7" s="1"/>
  <c r="D147" i="7"/>
  <c r="G147" i="7" s="1"/>
  <c r="G146" i="7" s="1"/>
  <c r="F146" i="7"/>
  <c r="E146" i="7"/>
  <c r="D146" i="7"/>
  <c r="C146" i="7"/>
  <c r="B146" i="7"/>
  <c r="G145" i="7"/>
  <c r="D145" i="7"/>
  <c r="D144" i="7"/>
  <c r="G144" i="7" s="1"/>
  <c r="D143" i="7"/>
  <c r="G143" i="7" s="1"/>
  <c r="D142" i="7"/>
  <c r="G142" i="7" s="1"/>
  <c r="D141" i="7"/>
  <c r="G141" i="7" s="1"/>
  <c r="D140" i="7"/>
  <c r="G140" i="7" s="1"/>
  <c r="G139" i="7"/>
  <c r="D139" i="7"/>
  <c r="D138" i="7"/>
  <c r="G138" i="7" s="1"/>
  <c r="F137" i="7"/>
  <c r="E137" i="7"/>
  <c r="C137" i="7"/>
  <c r="B137" i="7"/>
  <c r="D136" i="7"/>
  <c r="G136" i="7" s="1"/>
  <c r="G135" i="7"/>
  <c r="D135" i="7"/>
  <c r="D134" i="7"/>
  <c r="G134" i="7" s="1"/>
  <c r="F133" i="7"/>
  <c r="E133" i="7"/>
  <c r="D133" i="7"/>
  <c r="C133" i="7"/>
  <c r="B133" i="7"/>
  <c r="D132" i="7"/>
  <c r="G132" i="7" s="1"/>
  <c r="G131" i="7"/>
  <c r="D131" i="7"/>
  <c r="D130" i="7"/>
  <c r="G130" i="7" s="1"/>
  <c r="D129" i="7"/>
  <c r="G129" i="7" s="1"/>
  <c r="D128" i="7"/>
  <c r="G128" i="7" s="1"/>
  <c r="D127" i="7"/>
  <c r="D123" i="7" s="1"/>
  <c r="D126" i="7"/>
  <c r="G126" i="7" s="1"/>
  <c r="G125" i="7"/>
  <c r="D125" i="7"/>
  <c r="D124" i="7"/>
  <c r="G124" i="7" s="1"/>
  <c r="F123" i="7"/>
  <c r="E123" i="7"/>
  <c r="C123" i="7"/>
  <c r="B123" i="7"/>
  <c r="D122" i="7"/>
  <c r="G122" i="7" s="1"/>
  <c r="G121" i="7"/>
  <c r="D121" i="7"/>
  <c r="D120" i="7"/>
  <c r="G120" i="7" s="1"/>
  <c r="D119" i="7"/>
  <c r="G119" i="7" s="1"/>
  <c r="D118" i="7"/>
  <c r="G118" i="7" s="1"/>
  <c r="D117" i="7"/>
  <c r="G117" i="7" s="1"/>
  <c r="D116" i="7"/>
  <c r="G116" i="7" s="1"/>
  <c r="G115" i="7"/>
  <c r="D115" i="7"/>
  <c r="D114" i="7"/>
  <c r="G114" i="7" s="1"/>
  <c r="F113" i="7"/>
  <c r="E113" i="7"/>
  <c r="C113" i="7"/>
  <c r="B113" i="7"/>
  <c r="D112" i="7"/>
  <c r="G112" i="7" s="1"/>
  <c r="G111" i="7"/>
  <c r="D111" i="7"/>
  <c r="D110" i="7"/>
  <c r="G110" i="7" s="1"/>
  <c r="D109" i="7"/>
  <c r="G109" i="7" s="1"/>
  <c r="D108" i="7"/>
  <c r="G108" i="7" s="1"/>
  <c r="D107" i="7"/>
  <c r="G107" i="7" s="1"/>
  <c r="D106" i="7"/>
  <c r="G106" i="7" s="1"/>
  <c r="G105" i="7"/>
  <c r="D105" i="7"/>
  <c r="D104" i="7"/>
  <c r="G104" i="7" s="1"/>
  <c r="F103" i="7"/>
  <c r="E103" i="7"/>
  <c r="C103" i="7"/>
  <c r="B103" i="7"/>
  <c r="D102" i="7"/>
  <c r="G102" i="7" s="1"/>
  <c r="G101" i="7"/>
  <c r="D101" i="7"/>
  <c r="D100" i="7"/>
  <c r="G100" i="7" s="1"/>
  <c r="D99" i="7"/>
  <c r="G99" i="7" s="1"/>
  <c r="D98" i="7"/>
  <c r="G98" i="7" s="1"/>
  <c r="D97" i="7"/>
  <c r="D93" i="7" s="1"/>
  <c r="D96" i="7"/>
  <c r="G96" i="7" s="1"/>
  <c r="G95" i="7"/>
  <c r="D95" i="7"/>
  <c r="D94" i="7"/>
  <c r="G94" i="7" s="1"/>
  <c r="F93" i="7"/>
  <c r="E93" i="7"/>
  <c r="C93" i="7"/>
  <c r="C84" i="7" s="1"/>
  <c r="B93" i="7"/>
  <c r="B84" i="7" s="1"/>
  <c r="D92" i="7"/>
  <c r="G92" i="7" s="1"/>
  <c r="G91" i="7"/>
  <c r="D91" i="7"/>
  <c r="D90" i="7"/>
  <c r="G90" i="7" s="1"/>
  <c r="D89" i="7"/>
  <c r="G89" i="7" s="1"/>
  <c r="D88" i="7"/>
  <c r="G88" i="7" s="1"/>
  <c r="D87" i="7"/>
  <c r="G87" i="7" s="1"/>
  <c r="D86" i="7"/>
  <c r="G86" i="7" s="1"/>
  <c r="F85" i="7"/>
  <c r="E85" i="7"/>
  <c r="C85" i="7"/>
  <c r="B85" i="7"/>
  <c r="F84" i="7"/>
  <c r="E84" i="7"/>
  <c r="G82" i="7"/>
  <c r="D82" i="7"/>
  <c r="D81" i="7"/>
  <c r="G81" i="7" s="1"/>
  <c r="D80" i="7"/>
  <c r="G80" i="7" s="1"/>
  <c r="D79" i="7"/>
  <c r="G79" i="7" s="1"/>
  <c r="D78" i="7"/>
  <c r="G78" i="7" s="1"/>
  <c r="D77" i="7"/>
  <c r="G77" i="7" s="1"/>
  <c r="G76" i="7"/>
  <c r="G75" i="7" s="1"/>
  <c r="D76" i="7"/>
  <c r="F75" i="7"/>
  <c r="E75" i="7"/>
  <c r="C75" i="7"/>
  <c r="B75" i="7"/>
  <c r="D74" i="7"/>
  <c r="G74" i="7" s="1"/>
  <c r="D73" i="7"/>
  <c r="G73" i="7" s="1"/>
  <c r="G72" i="7"/>
  <c r="D72" i="7"/>
  <c r="F71" i="7"/>
  <c r="E71" i="7"/>
  <c r="C71" i="7"/>
  <c r="B71" i="7"/>
  <c r="D70" i="7"/>
  <c r="G70" i="7" s="1"/>
  <c r="D69" i="7"/>
  <c r="G69" i="7" s="1"/>
  <c r="G68" i="7"/>
  <c r="D68" i="7"/>
  <c r="D67" i="7"/>
  <c r="G67" i="7" s="1"/>
  <c r="D66" i="7"/>
  <c r="G66" i="7" s="1"/>
  <c r="D65" i="7"/>
  <c r="G65" i="7" s="1"/>
  <c r="D64" i="7"/>
  <c r="G64" i="7" s="1"/>
  <c r="D63" i="7"/>
  <c r="G63" i="7" s="1"/>
  <c r="F62" i="7"/>
  <c r="E62" i="7"/>
  <c r="C62" i="7"/>
  <c r="B62" i="7"/>
  <c r="D61" i="7"/>
  <c r="G61" i="7" s="1"/>
  <c r="D60" i="7"/>
  <c r="G60" i="7" s="1"/>
  <c r="D59" i="7"/>
  <c r="G59" i="7" s="1"/>
  <c r="G58" i="7" s="1"/>
  <c r="F58" i="7"/>
  <c r="E58" i="7"/>
  <c r="C58" i="7"/>
  <c r="B58" i="7"/>
  <c r="D57" i="7"/>
  <c r="G57" i="7" s="1"/>
  <c r="D56" i="7"/>
  <c r="G56" i="7" s="1"/>
  <c r="D55" i="7"/>
  <c r="G55" i="7" s="1"/>
  <c r="G54" i="7"/>
  <c r="D54" i="7"/>
  <c r="D53" i="7"/>
  <c r="G53" i="7" s="1"/>
  <c r="D52" i="7"/>
  <c r="G52" i="7" s="1"/>
  <c r="D51" i="7"/>
  <c r="G51" i="7" s="1"/>
  <c r="D50" i="7"/>
  <c r="G50" i="7" s="1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G44" i="7"/>
  <c r="D44" i="7"/>
  <c r="D43" i="7"/>
  <c r="G43" i="7" s="1"/>
  <c r="D42" i="7"/>
  <c r="G42" i="7" s="1"/>
  <c r="D41" i="7"/>
  <c r="G41" i="7" s="1"/>
  <c r="D40" i="7"/>
  <c r="G40" i="7" s="1"/>
  <c r="D39" i="7"/>
  <c r="G39" i="7" s="1"/>
  <c r="F38" i="7"/>
  <c r="E38" i="7"/>
  <c r="C38" i="7"/>
  <c r="B38" i="7"/>
  <c r="D37" i="7"/>
  <c r="G37" i="7" s="1"/>
  <c r="D36" i="7"/>
  <c r="G36" i="7" s="1"/>
  <c r="D35" i="7"/>
  <c r="G35" i="7" s="1"/>
  <c r="G34" i="7"/>
  <c r="D34" i="7"/>
  <c r="D33" i="7"/>
  <c r="G33" i="7" s="1"/>
  <c r="D32" i="7"/>
  <c r="G32" i="7" s="1"/>
  <c r="D31" i="7"/>
  <c r="G31" i="7" s="1"/>
  <c r="D30" i="7"/>
  <c r="G30" i="7" s="1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G24" i="7"/>
  <c r="D24" i="7"/>
  <c r="D23" i="7"/>
  <c r="G23" i="7" s="1"/>
  <c r="D22" i="7"/>
  <c r="G22" i="7" s="1"/>
  <c r="D21" i="7"/>
  <c r="G21" i="7" s="1"/>
  <c r="D20" i="7"/>
  <c r="G20" i="7" s="1"/>
  <c r="D19" i="7"/>
  <c r="G19" i="7" s="1"/>
  <c r="F18" i="7"/>
  <c r="E18" i="7"/>
  <c r="C18" i="7"/>
  <c r="B18" i="7"/>
  <c r="D17" i="7"/>
  <c r="G17" i="7" s="1"/>
  <c r="D16" i="7"/>
  <c r="G16" i="7" s="1"/>
  <c r="D15" i="7"/>
  <c r="G15" i="7" s="1"/>
  <c r="G14" i="7"/>
  <c r="D14" i="7"/>
  <c r="D13" i="7"/>
  <c r="G13" i="7" s="1"/>
  <c r="D12" i="7"/>
  <c r="G12" i="7" s="1"/>
  <c r="D11" i="7"/>
  <c r="D10" i="7" s="1"/>
  <c r="F10" i="7"/>
  <c r="F9" i="7" s="1"/>
  <c r="F159" i="7" s="1"/>
  <c r="E10" i="7"/>
  <c r="E9" i="7" s="1"/>
  <c r="E159" i="7" s="1"/>
  <c r="C10" i="7"/>
  <c r="B10" i="7"/>
  <c r="C9" i="7"/>
  <c r="C159" i="7" s="1"/>
  <c r="B9" i="7"/>
  <c r="F75" i="6"/>
  <c r="E75" i="6"/>
  <c r="C75" i="6"/>
  <c r="B75" i="6"/>
  <c r="G74" i="6"/>
  <c r="D74" i="6"/>
  <c r="G73" i="6"/>
  <c r="G75" i="6" s="1"/>
  <c r="D73" i="6"/>
  <c r="D75" i="6" s="1"/>
  <c r="G68" i="6"/>
  <c r="D68" i="6"/>
  <c r="G67" i="6"/>
  <c r="F67" i="6"/>
  <c r="E67" i="6"/>
  <c r="D67" i="6"/>
  <c r="C67" i="6"/>
  <c r="B67" i="6"/>
  <c r="G63" i="6"/>
  <c r="D63" i="6"/>
  <c r="G62" i="6"/>
  <c r="D62" i="6"/>
  <c r="G61" i="6"/>
  <c r="D61" i="6"/>
  <c r="D59" i="6" s="1"/>
  <c r="G60" i="6"/>
  <c r="D60" i="6"/>
  <c r="F59" i="6"/>
  <c r="E59" i="6"/>
  <c r="C59" i="6"/>
  <c r="B59" i="6"/>
  <c r="G59" i="6" s="1"/>
  <c r="G58" i="6"/>
  <c r="D58" i="6"/>
  <c r="G57" i="6"/>
  <c r="D57" i="6"/>
  <c r="D54" i="6" s="1"/>
  <c r="G56" i="6"/>
  <c r="D56" i="6"/>
  <c r="G55" i="6"/>
  <c r="D55" i="6"/>
  <c r="F54" i="6"/>
  <c r="G54" i="6" s="1"/>
  <c r="E54" i="6"/>
  <c r="C54" i="6"/>
  <c r="B54" i="6"/>
  <c r="G53" i="6"/>
  <c r="D53" i="6"/>
  <c r="G52" i="6"/>
  <c r="D52" i="6"/>
  <c r="G51" i="6"/>
  <c r="D51" i="6"/>
  <c r="G50" i="6"/>
  <c r="D50" i="6"/>
  <c r="G49" i="6"/>
  <c r="D49" i="6"/>
  <c r="G48" i="6"/>
  <c r="G47" i="6"/>
  <c r="D47" i="6"/>
  <c r="D45" i="6" s="1"/>
  <c r="G46" i="6"/>
  <c r="D46" i="6"/>
  <c r="F45" i="6"/>
  <c r="F65" i="6" s="1"/>
  <c r="E45" i="6"/>
  <c r="E65" i="6" s="1"/>
  <c r="C45" i="6"/>
  <c r="B45" i="6"/>
  <c r="B65" i="6" s="1"/>
  <c r="G39" i="6"/>
  <c r="G38" i="6"/>
  <c r="F37" i="6"/>
  <c r="G37" i="6" s="1"/>
  <c r="E37" i="6"/>
  <c r="C37" i="6"/>
  <c r="B37" i="6"/>
  <c r="G36" i="6"/>
  <c r="F35" i="6"/>
  <c r="G35" i="6" s="1"/>
  <c r="E35" i="6"/>
  <c r="C35" i="6"/>
  <c r="D35" i="6" s="1"/>
  <c r="D41" i="6" s="1"/>
  <c r="B35" i="6"/>
  <c r="G34" i="6"/>
  <c r="D34" i="6"/>
  <c r="G33" i="6"/>
  <c r="D33" i="6"/>
  <c r="G32" i="6"/>
  <c r="D32" i="6"/>
  <c r="G31" i="6"/>
  <c r="D31" i="6"/>
  <c r="G30" i="6"/>
  <c r="D30" i="6"/>
  <c r="G29" i="6"/>
  <c r="D29" i="6"/>
  <c r="D28" i="6" s="1"/>
  <c r="F28" i="6"/>
  <c r="G28" i="6" s="1"/>
  <c r="E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D16" i="6" s="1"/>
  <c r="G17" i="6"/>
  <c r="D17" i="6"/>
  <c r="F16" i="6"/>
  <c r="G16" i="6" s="1"/>
  <c r="E16" i="6"/>
  <c r="C16" i="6"/>
  <c r="C41" i="6" s="1"/>
  <c r="B16" i="6"/>
  <c r="B41" i="6" s="1"/>
  <c r="B70" i="6" s="1"/>
  <c r="G15" i="6"/>
  <c r="D15" i="6"/>
  <c r="G14" i="6"/>
  <c r="D14" i="6"/>
  <c r="G13" i="6"/>
  <c r="G12" i="6"/>
  <c r="D12" i="6"/>
  <c r="G11" i="6"/>
  <c r="D11" i="6"/>
  <c r="G10" i="6"/>
  <c r="D10" i="6"/>
  <c r="G9" i="6"/>
  <c r="D9" i="6"/>
  <c r="D72" i="5"/>
  <c r="D74" i="5" s="1"/>
  <c r="D64" i="5"/>
  <c r="C64" i="5"/>
  <c r="C74" i="5" s="1"/>
  <c r="B64" i="5"/>
  <c r="B72" i="5" s="1"/>
  <c r="B74" i="5" s="1"/>
  <c r="B59" i="5"/>
  <c r="D57" i="5"/>
  <c r="D59" i="5" s="1"/>
  <c r="C57" i="5"/>
  <c r="C59" i="5" s="1"/>
  <c r="B57" i="5"/>
  <c r="D49" i="5"/>
  <c r="C49" i="5"/>
  <c r="B49" i="5"/>
  <c r="C33" i="5"/>
  <c r="D21" i="5"/>
  <c r="D23" i="5" s="1"/>
  <c r="D25" i="5" s="1"/>
  <c r="D33" i="5" s="1"/>
  <c r="B21" i="5"/>
  <c r="B23" i="5" s="1"/>
  <c r="B25" i="5" s="1"/>
  <c r="B33" i="5" s="1"/>
  <c r="F47" i="2"/>
  <c r="E47" i="2"/>
  <c r="C60" i="2"/>
  <c r="C62" i="2" s="1"/>
  <c r="B60" i="2"/>
  <c r="B62" i="2" s="1"/>
  <c r="B47" i="2"/>
  <c r="C47" i="2"/>
  <c r="D6" i="19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C65" i="6" l="1"/>
  <c r="C70" i="6" s="1"/>
  <c r="G21" i="10"/>
  <c r="G33" i="10" s="1"/>
  <c r="D33" i="10"/>
  <c r="G25" i="10"/>
  <c r="G24" i="10" s="1"/>
  <c r="G29" i="10"/>
  <c r="G28" i="10" s="1"/>
  <c r="G44" i="9"/>
  <c r="G37" i="9"/>
  <c r="G61" i="9"/>
  <c r="G10" i="9"/>
  <c r="G71" i="9"/>
  <c r="G27" i="9"/>
  <c r="E77" i="9"/>
  <c r="G20" i="9"/>
  <c r="G19" i="9" s="1"/>
  <c r="D27" i="9"/>
  <c r="D61" i="9"/>
  <c r="D43" i="9" s="1"/>
  <c r="D71" i="9"/>
  <c r="G54" i="9"/>
  <c r="G53" i="9" s="1"/>
  <c r="G40" i="9"/>
  <c r="D10" i="9"/>
  <c r="G36" i="8"/>
  <c r="D9" i="8"/>
  <c r="G10" i="8"/>
  <c r="G9" i="8" s="1"/>
  <c r="G137" i="7"/>
  <c r="G28" i="7"/>
  <c r="G18" i="7"/>
  <c r="G62" i="7"/>
  <c r="G85" i="7"/>
  <c r="G93" i="7"/>
  <c r="G38" i="7"/>
  <c r="G133" i="7"/>
  <c r="G113" i="7"/>
  <c r="G123" i="7"/>
  <c r="G71" i="7"/>
  <c r="B159" i="7"/>
  <c r="G48" i="7"/>
  <c r="G103" i="7"/>
  <c r="G155" i="7"/>
  <c r="G150" i="7" s="1"/>
  <c r="G97" i="7"/>
  <c r="G127" i="7"/>
  <c r="D103" i="7"/>
  <c r="D113" i="7"/>
  <c r="D137" i="7"/>
  <c r="G11" i="7"/>
  <c r="G10" i="7" s="1"/>
  <c r="G9" i="7" s="1"/>
  <c r="D71" i="7"/>
  <c r="D9" i="7" s="1"/>
  <c r="D75" i="7"/>
  <c r="D18" i="7"/>
  <c r="D28" i="7"/>
  <c r="D38" i="7"/>
  <c r="D48" i="7"/>
  <c r="D58" i="7"/>
  <c r="D62" i="7"/>
  <c r="D85" i="7"/>
  <c r="G65" i="6"/>
  <c r="D65" i="6"/>
  <c r="D70" i="6" s="1"/>
  <c r="E70" i="6"/>
  <c r="G41" i="6"/>
  <c r="F41" i="6"/>
  <c r="G42" i="6" s="1"/>
  <c r="G45" i="6"/>
  <c r="A5" i="10"/>
  <c r="A5" i="9"/>
  <c r="A5" i="8"/>
  <c r="A5" i="7"/>
  <c r="A4" i="6"/>
  <c r="A4" i="5"/>
  <c r="G9" i="9" l="1"/>
  <c r="D9" i="9"/>
  <c r="D77" i="9" s="1"/>
  <c r="G43" i="9"/>
  <c r="D84" i="7"/>
  <c r="D159" i="7" s="1"/>
  <c r="G84" i="7"/>
  <c r="F70" i="6"/>
  <c r="G70" i="6"/>
  <c r="A2" i="10"/>
  <c r="A2" i="9"/>
  <c r="A2" i="8"/>
  <c r="A2" i="7"/>
  <c r="A2" i="6"/>
  <c r="A2" i="5"/>
  <c r="A2" i="4"/>
  <c r="G77" i="9" l="1"/>
  <c r="C41" i="3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<sst xmlns="http://schemas.openxmlformats.org/spreadsheetml/2006/main" count="865" uniqueCount="572">
  <si>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</si>
  <si>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</si>
  <si>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</si>
  <si>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</si>
  <si>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</si>
  <si>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</si>
  <si>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</si>
  <si>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</si>
  <si>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</si>
  <si>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</si>
  <si>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</si>
  <si>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</si>
  <si>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</si>
  <si>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</si>
  <si>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</si>
  <si>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</si>
  <si>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</si>
  <si>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</si>
  <si>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</si>
  <si>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</si>
  <si>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</si>
  <si>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</si>
  <si>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</si>
  <si>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</si>
  <si>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</si>
  <si>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</si>
  <si>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</si>
  <si>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</si>
  <si>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</si>
  <si>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</si>
  <si>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</si>
  <si>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</si>
  <si>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</si>
  <si>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</si>
  <si>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</si>
  <si>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</si>
  <si>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</si>
  <si>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</si>
  <si>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</si>
  <si>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</si>
  <si>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</si>
  <si>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</si>
  <si>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</si>
  <si>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</si>
  <si>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</si>
  <si>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</si>
  <si>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</si>
  <si>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</si>
  <si>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</si>
  <si>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</si>
  <si>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</si>
  <si>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</si>
  <si>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</si>
  <si>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</si>
  <si>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</si>
  <si>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</si>
  <si>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</si>
  <si>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</si>
  <si>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</si>
  <si>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</si>
  <si>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</si>
  <si>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</si>
  <si>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</si>
  <si>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</si>
  <si>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</si>
  <si>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</si>
  <si>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</si>
  <si>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</si>
  <si>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</si>
  <si>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</si>
  <si>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</si>
  <si>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</si>
  <si>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</si>
  <si>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</si>
  <si>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</si>
  <si>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</si>
  <si>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</si>
  <si>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</si>
  <si>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</si>
  <si>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</si>
  <si>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</si>
  <si>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</si>
  <si>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</si>
  <si>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</si>
  <si>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</si>
  <si>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</si>
  <si>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</si>
  <si>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</si>
  <si>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</si>
  <si>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</si>
  <si>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</si>
  <si>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</si>
  <si>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</si>
  <si>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</si>
  <si>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</si>
  <si>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</si>
  <si>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</si>
  <si>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</si>
  <si>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</si>
  <si>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</si>
  <si>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</si>
  <si>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</si>
  <si>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</si>
  <si>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</si>
  <si>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</si>
  <si>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</si>
  <si>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</si>
  <si>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</si>
  <si>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</si>
  <si>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</si>
  <si>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</si>
  <si>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</si>
  <si>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</si>
  <si>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</si>
  <si>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</si>
  <si>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</si>
  <si>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</si>
  <si>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</si>
  <si>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</si>
  <si>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</si>
  <si>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</si>
  <si>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</si>
  <si>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</si>
  <si>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</si>
  <si>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</si>
  <si>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</si>
  <si>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</si>
  <si>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</si>
  <si>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</si>
  <si>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</si>
  <si>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</si>
  <si>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</si>
  <si>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</si>
  <si>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</si>
  <si>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</si>
  <si>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</si>
  <si>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</si>
  <si>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</si>
  <si>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</si>
  <si>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</si>
  <si>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</si>
  <si>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</si>
  <si>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</si>
  <si>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</si>
  <si>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</si>
  <si>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</si>
  <si>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</si>
  <si>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</si>
  <si>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</si>
  <si>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</si>
  <si>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</si>
  <si>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</si>
  <si>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</si>
  <si>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</si>
  <si>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</si>
  <si>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</si>
  <si>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</si>
  <si>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</si>
  <si>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</si>
  <si>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</si>
  <si>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</si>
  <si>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</si>
  <si>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</si>
  <si>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</si>
  <si>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</si>
  <si>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</si>
  <si>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</si>
  <si>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</si>
  <si>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</si>
  <si>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</si>
  <si>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</si>
  <si>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</si>
  <si>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</si>
  <si>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</si>
  <si>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</si>
  <si>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</si>
  <si>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</si>
  <si>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</si>
  <si>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</si>
  <si>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</si>
  <si>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</si>
  <si>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</si>
  <si>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</si>
  <si>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</si>
  <si>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</si>
  <si>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</si>
  <si>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</si>
  <si>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</si>
  <si>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</si>
  <si>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</si>
  <si>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</si>
  <si>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</si>
  <si>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</si>
  <si>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</si>
  <si>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</si>
  <si>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</si>
  <si>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</si>
  <si>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</si>
  <si>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</si>
  <si>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</si>
  <si>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</si>
  <si>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</si>
  <si>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</si>
  <si>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</si>
  <si>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</si>
  <si>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</si>
  <si>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</si>
  <si>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</si>
  <si>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</si>
  <si>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</si>
  <si>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</si>
  <si>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</si>
  <si>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</si>
  <si>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</si>
  <si>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</si>
  <si>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</si>
  <si>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</si>
  <si>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</si>
  <si>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</si>
  <si>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</si>
  <si>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</si>
  <si>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</si>
  <si>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</si>
  <si>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</si>
  <si>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</si>
  <si>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</si>
  <si>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</si>
  <si>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</si>
  <si>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</si>
  <si>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</si>
  <si>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</si>
  <si>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</si>
  <si>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</si>
  <si>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</si>
  <si>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</si>
  <si>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</si>
  <si>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</si>
  <si>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</si>
  <si>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</si>
  <si>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</si>
  <si>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</si>
  <si>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</si>
  <si>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</si>
  <si>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</si>
  <si>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</si>
  <si>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</si>
  <si>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</si>
  <si>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</si>
  <si>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</si>
  <si>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</si>
  <si>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</si>
  <si>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</si>
  <si>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</si>
  <si>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</si>
  <si>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</si>
  <si>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</si>
  <si>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</si>
  <si>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</si>
  <si>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</si>
  <si>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</si>
  <si>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</si>
  <si>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</si>
  <si>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</si>
  <si>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</si>
  <si>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</si>
  <si>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</si>
  <si>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</si>
  <si>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</si>
  <si>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</si>
  <si>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</si>
  <si>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</si>
  <si>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</si>
  <si>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</si>
  <si>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</si>
  <si>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</si>
  <si>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</si>
  <si>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</si>
  <si>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</si>
  <si>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</si>
  <si>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</si>
  <si>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</si>
  <si>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</si>
  <si>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</si>
  <si>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</si>
  <si>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</si>
  <si>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</si>
  <si>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</si>
  <si>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</si>
  <si>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</si>
  <si>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</si>
  <si>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</si>
  <si>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</si>
  <si>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</si>
  <si>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</si>
  <si>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</si>
  <si>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</si>
  <si>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</si>
  <si>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</si>
  <si>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</si>
  <si>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</si>
  <si>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</si>
  <si>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</si>
  <si>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</si>
  <si>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</si>
  <si>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</si>
  <si>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</si>
  <si>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</si>
  <si>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</si>
  <si>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</si>
  <si>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</si>
  <si>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</si>
  <si>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</si>
  <si>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</si>
  <si>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</si>
  <si>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</si>
  <si>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</si>
  <si>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</si>
  <si>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</si>
  <si>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</si>
  <si>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</si>
  <si>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</si>
  <si>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</si>
  <si>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</si>
  <si>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</si>
  <si>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</si>
  <si>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</si>
  <si>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</si>
  <si>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</si>
  <si>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</si>
  <si>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</si>
  <si>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</si>
  <si>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</si>
  <si>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</si>
  <si>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</si>
  <si>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</si>
  <si>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</si>
  <si>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</si>
  <si>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</si>
  <si>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</si>
  <si>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</si>
  <si>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</si>
  <si>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</si>
  <si>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</si>
  <si>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</si>
  <si>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</si>
  <si>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</si>
  <si>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</si>
  <si>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</si>
  <si>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</si>
  <si>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</si>
  <si>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</si>
  <si>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</si>
  <si>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</si>
  <si>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</si>
  <si>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</si>
  <si>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</si>
  <si>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</si>
  <si>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</si>
  <si>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</si>
  <si>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</si>
  <si>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</si>
  <si>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</si>
  <si>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</si>
  <si>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</si>
  <si>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</si>
  <si>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</si>
  <si>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</si>
  <si>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</si>
  <si>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</si>
  <si>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</si>
  <si>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</si>
  <si>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</si>
  <si>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</si>
  <si>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</si>
  <si>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</si>
  <si>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</si>
  <si>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</si>
  <si>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</si>
  <si>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</si>
  <si>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</si>
  <si>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</si>
  <si>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</si>
  <si>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</si>
  <si>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</si>
  <si>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</si>
  <si>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</si>
  <si>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</si>
  <si>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</si>
  <si>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</si>
  <si>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</si>
  <si>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</si>
  <si>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</si>
  <si>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</si>
  <si>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</si>
  <si>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</si>
  <si>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</si>
  <si>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</si>
  <si>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</si>
  <si>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</si>
  <si>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</si>
  <si>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</si>
  <si>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</si>
  <si>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</si>
  <si>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</si>
  <si>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</si>
  <si>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</si>
  <si>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</si>
  <si>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</si>
  <si>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</si>
  <si>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</si>
  <si>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</si>
  <si>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</si>
  <si>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</si>
  <si>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</si>
  <si>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</si>
  <si>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</si>
  <si>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</si>
  <si>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</si>
  <si>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</si>
  <si>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</si>
  <si>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</si>
  <si>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</si>
  <si>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</si>
  <si>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</si>
  <si>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</si>
  <si>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</si>
  <si>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</si>
  <si>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</si>
  <si>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</si>
  <si>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</si>
  <si>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</si>
  <si>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</si>
  <si>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</si>
  <si>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</si>
  <si>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</si>
  <si>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</si>
  <si>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</si>
  <si>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</si>
  <si>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</si>
  <si>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</si>
  <si>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</si>
  <si>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</si>
  <si>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</si>
  <si>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</si>
  <si>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</si>
  <si>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</si>
  <si>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</si>
  <si>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</si>
  <si>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</si>
  <si>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</si>
  <si>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</si>
  <si>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</si>
  <si>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</si>
  <si>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</si>
  <si>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</si>
  <si>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</si>
  <si>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</si>
  <si>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</si>
  <si>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</si>
  <si>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</si>
  <si>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</si>
  <si>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</si>
  <si>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</si>
  <si>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</si>
  <si>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</si>
  <si>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</si>
  <si>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</si>
  <si>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</si>
  <si>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</si>
  <si>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</si>
  <si>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</si>
  <si>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</si>
  <si>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</si>
  <si>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</si>
  <si>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</si>
  <si>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</si>
  <si>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</si>
  <si>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</si>
  <si>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2020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</si>
  <si>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</si>
  <si>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</si>
  <si>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</si>
  <si>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</si>
  <si>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2025 </t>
    </r>
    <r>
      <rPr>
        <b/>
        <vertAlign val="superscript"/>
        <sz val="8.25"/>
        <color rgb="FF000000"/>
        <rFont val="Calibri"/>
        <family val="2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</si>
  <si>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</si>
  <si>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</si>
  <si>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</si>
  <si>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</si>
  <si>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</si>
  <si>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</si>
  <si>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</si>
  <si>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</si>
  <si>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</si>
  <si>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</si>
  <si>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</si>
  <si>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</si>
  <si>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</si>
  <si>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</si>
  <si>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</si>
  <si>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</si>
  <si>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</si>
  <si>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</si>
  <si>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</si>
  <si>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</si>
  <si>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</si>
  <si>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</si>
  <si>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</si>
  <si>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</si>
  <si>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</si>
  <si>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</si>
  <si>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</si>
  <si>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</si>
  <si>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</si>
  <si>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</si>
  <si>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</si>
  <si>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</si>
  <si>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</si>
  <si>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</si>
  <si>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</si>
  <si>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</si>
  <si>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</si>
  <si>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</si>
  <si>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</si>
  <si>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</si>
  <si>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</si>
  <si>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</si>
  <si>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</si>
  <si>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</si>
  <si>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</si>
  <si>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</si>
  <si>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</si>
  <si>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</si>
  <si>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</si>
  <si>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</si>
  <si>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</si>
  <si>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</si>
  <si>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</si>
  <si>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</si>
  <si>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</si>
  <si>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</si>
  <si>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</si>
  <si>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SANTA CATARINA, GTO.</t>
  </si>
  <si>
    <t>Al 31 de diciembre de 2025 y al 30 de junio de 2026</t>
  </si>
  <si>
    <t>Del 1 de enero al 30 de junio de 2026</t>
  </si>
  <si>
    <t>Saldo pendiente 
por pagar de la 
inversión al 30 de junio de 
2026</t>
  </si>
  <si>
    <t>Monto pagado 
de la inversión 
actualizado al 
30 de junio de 
2026</t>
  </si>
  <si>
    <t xml:space="preserve">Monto pagado de la 
inversión al 30 de junio de 2026
</t>
  </si>
  <si>
    <t>31111M340010000 DESPACHO DEL PRESIDENTE MUNICIPAL</t>
  </si>
  <si>
    <t>31111M340020000 SINDICATURA</t>
  </si>
  <si>
    <t>31111M340030000 DESPACHO DE REGIDORES</t>
  </si>
  <si>
    <t>31111M340040000 SECRETARIA DE H. AYUNTAMIENTO</t>
  </si>
  <si>
    <t>31111M340050000 DIRECCION DE PLANEACION</t>
  </si>
  <si>
    <t>31111M340060000 COORDINACION DE UMAIP</t>
  </si>
  <si>
    <t>31111M340070000 COORDINACION DE COMUNICACION SOCIAL</t>
  </si>
  <si>
    <t>31111M340080000 TESORERIA MUNICIPAL</t>
  </si>
  <si>
    <t>31111M340090000 CONTRALORIA MUNICIPAL</t>
  </si>
  <si>
    <t>31111M340100000 OFICIALIA MAYOR</t>
  </si>
  <si>
    <t>31111M340110000 COORDINACION DE JUVENTUD</t>
  </si>
  <si>
    <t>31111M340120000 DIRECCION DE OBRAS PUBLICAS MUNICIPALES</t>
  </si>
  <si>
    <t>31111M340130000 DIRECCION DE CATASTRO</t>
  </si>
  <si>
    <t>31111M340140000 COORD DE SERVICIOS PUBLICOS MUNICIPALES</t>
  </si>
  <si>
    <t>31111M340150000 DIRECCION DE CASA DE CULTURA</t>
  </si>
  <si>
    <t>31111M340160000 DIRECCION DE DEPORTES</t>
  </si>
  <si>
    <t>31111M340170000 COORDINACION DE EDUCACION</t>
  </si>
  <si>
    <t>31111M340180000 DIRECCION DE DESARROLLO URBANO</t>
  </si>
  <si>
    <t>31111M340190000 DIRECCION DE DESARROLLO SOCIAL</t>
  </si>
  <si>
    <t>31111M340200000 DIRECCION DE DESARROLLO RURAL</t>
  </si>
  <si>
    <t>31111M340210000 DIRECCION DE DESARROLLO ECONOMICO</t>
  </si>
  <si>
    <t>31111M340220000 DIRECCION DE MIGRANTES</t>
  </si>
  <si>
    <t>31111M340230000 DIR. DE SEGURIDAD PUBLICA Y VIALIDAD</t>
  </si>
  <si>
    <t>31111M340240000 COORDINACION DE PROTECCION CIVIL</t>
  </si>
  <si>
    <t>31111M340250000 COORDINACION DE ECOLOGIA Y MEDIO AMBIENT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</si>
</sst>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topLeftCell="D37" zoomScale="75" zoomScaleNormal="75" workbookViewId="0">
      <selection activeCell="F59" sqref="F59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x14ac:dyDescent="0.3">
      <c r="A1" s="130" t="s">
        <v>0</v>
      </c>
      <c r="B1" s="131"/>
      <c r="C1" s="131"/>
      <c r="D1" s="131"/>
      <c r="E1" s="131"/>
      <c r="F1" s="132"/>
    </row>
    <row r="2" spans="1:6" ht="15" customHeight="1" x14ac:dyDescent="0.3">
      <c r="A2" s="133" t="s">
        <v>541</v>
      </c>
      <c r="B2" s="134"/>
      <c r="C2" s="134"/>
      <c r="D2" s="134"/>
      <c r="E2" s="134"/>
      <c r="F2" s="135"/>
    </row>
    <row r="3" spans="1:6" ht="15" customHeight="1" x14ac:dyDescent="0.3">
      <c r="A3" s="136" t="s">
        <v>1</v>
      </c>
      <c r="B3" s="137"/>
      <c r="C3" s="137"/>
      <c r="D3" s="137"/>
      <c r="E3" s="137"/>
      <c r="F3" s="138"/>
    </row>
    <row r="4" spans="1:6" ht="12.9" customHeight="1" x14ac:dyDescent="0.3">
      <c r="A4" s="136" t="s">
        <v>542</v>
      </c>
      <c r="B4" s="137"/>
      <c r="C4" s="137"/>
      <c r="D4" s="137"/>
      <c r="E4" s="137"/>
      <c r="F4" s="138"/>
    </row>
    <row r="5" spans="1:6" ht="12.9" customHeight="1" x14ac:dyDescent="0.3">
      <c r="A5" s="139" t="s">
        <v>2</v>
      </c>
      <c r="B5" s="140"/>
      <c r="C5" s="140"/>
      <c r="D5" s="140"/>
      <c r="E5" s="140"/>
      <c r="F5" s="141"/>
    </row>
    <row r="6" spans="1:6" ht="41.4" customHeight="1" x14ac:dyDescent="0.3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" customHeight="1" x14ac:dyDescent="0.3">
      <c r="A7" s="37" t="s">
        <v>6</v>
      </c>
      <c r="B7" s="38"/>
      <c r="C7" s="38"/>
      <c r="D7" s="37" t="s">
        <v>7</v>
      </c>
      <c r="E7" s="38"/>
      <c r="F7" s="38"/>
    </row>
    <row r="8" spans="1:6" x14ac:dyDescent="0.3">
      <c r="A8" s="2" t="s">
        <v>8</v>
      </c>
      <c r="B8" s="39"/>
      <c r="C8" s="39"/>
      <c r="D8" s="2" t="s">
        <v>9</v>
      </c>
      <c r="E8" s="39"/>
      <c r="F8" s="39"/>
    </row>
    <row r="9" spans="1:6" x14ac:dyDescent="0.3">
      <c r="A9" s="40" t="s">
        <v>10</v>
      </c>
      <c r="B9" s="41">
        <v>17904459.43</v>
      </c>
      <c r="C9" s="41">
        <v>16093459</v>
      </c>
      <c r="D9" s="40" t="s">
        <v>11</v>
      </c>
      <c r="E9" s="41">
        <v>6278615.5600000005</v>
      </c>
      <c r="F9" s="41">
        <v>6891042.4700000007</v>
      </c>
    </row>
    <row r="10" spans="1:6" x14ac:dyDescent="0.3">
      <c r="A10" s="42" t="s">
        <v>12</v>
      </c>
      <c r="B10" s="41">
        <v>0</v>
      </c>
      <c r="C10" s="41">
        <v>0</v>
      </c>
      <c r="D10" s="42" t="s">
        <v>13</v>
      </c>
      <c r="E10" s="41">
        <v>78090.28</v>
      </c>
      <c r="F10" s="41">
        <v>78090.28</v>
      </c>
    </row>
    <row r="11" spans="1:6" x14ac:dyDescent="0.3">
      <c r="A11" s="42" t="s">
        <v>14</v>
      </c>
      <c r="B11" s="41">
        <v>18147981.289999999</v>
      </c>
      <c r="C11" s="41">
        <v>16336980.859999999</v>
      </c>
      <c r="D11" s="42" t="s">
        <v>15</v>
      </c>
      <c r="E11" s="41">
        <v>712356.32</v>
      </c>
      <c r="F11" s="41">
        <v>1315164.32</v>
      </c>
    </row>
    <row r="12" spans="1:6" x14ac:dyDescent="0.3">
      <c r="A12" s="42" t="s">
        <v>16</v>
      </c>
      <c r="B12" s="41">
        <v>0</v>
      </c>
      <c r="C12" s="41">
        <v>0</v>
      </c>
      <c r="D12" s="42" t="s">
        <v>17</v>
      </c>
      <c r="E12" s="41">
        <v>-1177545.8600000001</v>
      </c>
      <c r="F12" s="41">
        <v>-1177545.8600000001</v>
      </c>
    </row>
    <row r="13" spans="1:6" x14ac:dyDescent="0.3">
      <c r="A13" s="42" t="s">
        <v>18</v>
      </c>
      <c r="B13" s="41">
        <v>-243521.86</v>
      </c>
      <c r="C13" s="41">
        <v>-243521.86</v>
      </c>
      <c r="D13" s="42" t="s">
        <v>19</v>
      </c>
      <c r="E13" s="41">
        <v>0</v>
      </c>
      <c r="F13" s="41">
        <v>0</v>
      </c>
    </row>
    <row r="14" spans="1:6" x14ac:dyDescent="0.3">
      <c r="A14" s="42" t="s">
        <v>20</v>
      </c>
      <c r="B14" s="41">
        <v>0</v>
      </c>
      <c r="C14" s="41">
        <v>0</v>
      </c>
      <c r="D14" s="42" t="s">
        <v>21</v>
      </c>
      <c r="E14" s="41">
        <v>297638.46000000002</v>
      </c>
      <c r="F14" s="41">
        <v>297638.46000000002</v>
      </c>
    </row>
    <row r="15" spans="1:6" x14ac:dyDescent="0.3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3">
      <c r="A16" s="42" t="s">
        <v>24</v>
      </c>
      <c r="B16" s="41">
        <v>0</v>
      </c>
      <c r="C16" s="41">
        <v>0</v>
      </c>
      <c r="D16" s="42" t="s">
        <v>25</v>
      </c>
      <c r="E16" s="41">
        <v>1119974.79</v>
      </c>
      <c r="F16" s="41">
        <v>945443.7</v>
      </c>
    </row>
    <row r="17" spans="1:6" x14ac:dyDescent="0.3">
      <c r="A17" s="40" t="s">
        <v>26</v>
      </c>
      <c r="B17" s="41">
        <v>5779450.6699999999</v>
      </c>
      <c r="C17" s="41">
        <v>5174125.67</v>
      </c>
      <c r="D17" s="42" t="s">
        <v>27</v>
      </c>
      <c r="E17" s="41">
        <v>0</v>
      </c>
      <c r="F17" s="41">
        <v>0</v>
      </c>
    </row>
    <row r="18" spans="1:6" x14ac:dyDescent="0.3">
      <c r="A18" s="42" t="s">
        <v>28</v>
      </c>
      <c r="B18" s="41">
        <v>0</v>
      </c>
      <c r="C18" s="41">
        <v>0</v>
      </c>
      <c r="D18" s="42" t="s">
        <v>29</v>
      </c>
      <c r="E18" s="41">
        <v>5248101.57</v>
      </c>
      <c r="F18" s="41">
        <v>5432251.5700000003</v>
      </c>
    </row>
    <row r="19" spans="1:6" x14ac:dyDescent="0.3">
      <c r="A19" s="42" t="s">
        <v>30</v>
      </c>
      <c r="B19" s="41">
        <v>1648698.39</v>
      </c>
      <c r="C19" s="41">
        <v>1648698.39</v>
      </c>
      <c r="D19" s="40" t="s">
        <v>31</v>
      </c>
      <c r="E19" s="41">
        <v>0</v>
      </c>
      <c r="F19" s="41">
        <v>0</v>
      </c>
    </row>
    <row r="20" spans="1:6" x14ac:dyDescent="0.3">
      <c r="A20" s="42" t="s">
        <v>32</v>
      </c>
      <c r="B20" s="41">
        <v>994813.95</v>
      </c>
      <c r="C20" s="41">
        <v>389488.95</v>
      </c>
      <c r="D20" s="42" t="s">
        <v>33</v>
      </c>
      <c r="E20" s="41">
        <v>0</v>
      </c>
      <c r="F20" s="41">
        <v>0</v>
      </c>
    </row>
    <row r="21" spans="1:6" x14ac:dyDescent="0.3">
      <c r="A21" s="42" t="s">
        <v>34</v>
      </c>
      <c r="B21" s="41">
        <v>1949372.86</v>
      </c>
      <c r="C21" s="41">
        <v>1949372.86</v>
      </c>
      <c r="D21" s="42" t="s">
        <v>35</v>
      </c>
      <c r="E21" s="41">
        <v>0</v>
      </c>
      <c r="F21" s="41">
        <v>0</v>
      </c>
    </row>
    <row r="22" spans="1:6" x14ac:dyDescent="0.3">
      <c r="A22" s="42" t="s">
        <v>36</v>
      </c>
      <c r="B22" s="41">
        <v>0</v>
      </c>
      <c r="C22" s="41">
        <v>0</v>
      </c>
      <c r="D22" s="42" t="s">
        <v>37</v>
      </c>
      <c r="E22" s="41">
        <v>0</v>
      </c>
      <c r="F22" s="41">
        <v>0</v>
      </c>
    </row>
    <row r="23" spans="1:6" x14ac:dyDescent="0.3">
      <c r="A23" s="42" t="s">
        <v>38</v>
      </c>
      <c r="B23" s="41">
        <v>0</v>
      </c>
      <c r="C23" s="41">
        <v>0</v>
      </c>
      <c r="D23" s="40" t="s">
        <v>39</v>
      </c>
      <c r="E23" s="41">
        <v>-1313.7</v>
      </c>
      <c r="F23" s="41">
        <v>-1313.7</v>
      </c>
    </row>
    <row r="24" spans="1:6" x14ac:dyDescent="0.3">
      <c r="A24" s="42" t="s">
        <v>40</v>
      </c>
      <c r="B24" s="41">
        <v>1186565.47</v>
      </c>
      <c r="C24" s="41">
        <v>1186565.47</v>
      </c>
      <c r="D24" s="42" t="s">
        <v>41</v>
      </c>
      <c r="E24" s="41">
        <v>-1313.7</v>
      </c>
      <c r="F24" s="41">
        <v>-1313.7</v>
      </c>
    </row>
    <row r="25" spans="1:6" x14ac:dyDescent="0.3">
      <c r="A25" s="40" t="s">
        <v>42</v>
      </c>
      <c r="B25" s="41">
        <v>744378.89999999991</v>
      </c>
      <c r="C25" s="41">
        <v>4822903.1099999994</v>
      </c>
      <c r="D25" s="42" t="s">
        <v>43</v>
      </c>
      <c r="E25" s="41">
        <v>0</v>
      </c>
      <c r="F25" s="41">
        <v>0</v>
      </c>
    </row>
    <row r="26" spans="1:6" x14ac:dyDescent="0.3">
      <c r="A26" s="42" t="s">
        <v>44</v>
      </c>
      <c r="B26" s="41">
        <v>143625.69</v>
      </c>
      <c r="C26" s="41">
        <v>143625.69</v>
      </c>
      <c r="D26" s="40" t="s">
        <v>45</v>
      </c>
      <c r="E26" s="41">
        <v>0</v>
      </c>
      <c r="F26" s="41">
        <v>0</v>
      </c>
    </row>
    <row r="27" spans="1:6" x14ac:dyDescent="0.3">
      <c r="A27" s="42" t="s">
        <v>46</v>
      </c>
      <c r="B27" s="41">
        <v>0</v>
      </c>
      <c r="C27" s="41">
        <v>594920</v>
      </c>
      <c r="D27" s="40" t="s">
        <v>47</v>
      </c>
      <c r="E27" s="41">
        <v>-2000000</v>
      </c>
      <c r="F27" s="41">
        <v>-2000000</v>
      </c>
    </row>
    <row r="28" spans="1:6" x14ac:dyDescent="0.3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3">
      <c r="A29" s="42" t="s">
        <v>50</v>
      </c>
      <c r="B29" s="41">
        <v>600753.21</v>
      </c>
      <c r="C29" s="41">
        <v>4084357.42</v>
      </c>
      <c r="D29" s="42" t="s">
        <v>51</v>
      </c>
      <c r="E29" s="41">
        <v>0</v>
      </c>
      <c r="F29" s="41">
        <v>0</v>
      </c>
    </row>
    <row r="30" spans="1:6" x14ac:dyDescent="0.3">
      <c r="A30" s="42" t="s">
        <v>52</v>
      </c>
      <c r="B30" s="41">
        <v>0</v>
      </c>
      <c r="C30" s="41">
        <v>0</v>
      </c>
      <c r="D30" s="42" t="s">
        <v>53</v>
      </c>
      <c r="E30" s="41">
        <v>-2000000</v>
      </c>
      <c r="F30" s="41">
        <v>-2000000</v>
      </c>
    </row>
    <row r="31" spans="1:6" x14ac:dyDescent="0.3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3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" customHeight="1" x14ac:dyDescent="0.3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" customHeight="1" x14ac:dyDescent="0.3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" customHeight="1" x14ac:dyDescent="0.3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" customHeight="1" x14ac:dyDescent="0.3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" customHeight="1" x14ac:dyDescent="0.3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3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3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3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3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3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3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3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3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3">
      <c r="A46" s="39"/>
      <c r="B46" s="43"/>
      <c r="C46" s="43"/>
      <c r="D46" s="39"/>
      <c r="E46" s="43"/>
      <c r="F46" s="43"/>
    </row>
    <row r="47" spans="1:6" x14ac:dyDescent="0.3">
      <c r="A47" s="3" t="s">
        <v>84</v>
      </c>
      <c r="B47" s="4">
        <f>B9+B17+B25+B31+B37+B38+B41</f>
        <v>24428289</v>
      </c>
      <c r="C47" s="4">
        <f>C9+C17+C25+C31+C37+C38+C41</f>
        <v>26090487.780000001</v>
      </c>
      <c r="D47" s="2" t="s">
        <v>85</v>
      </c>
      <c r="E47" s="4">
        <f>E9+E19+E23+E26+E27+E31+E38+E42</f>
        <v>4277301.8600000003</v>
      </c>
      <c r="F47" s="4">
        <f>F9+F19+F23+F26+F27+F31+F38+F42</f>
        <v>4889728.7700000005</v>
      </c>
    </row>
    <row r="48" spans="1:6" x14ac:dyDescent="0.3">
      <c r="A48" s="39"/>
      <c r="B48" s="43"/>
      <c r="C48" s="43"/>
      <c r="D48" s="39"/>
      <c r="E48" s="43"/>
      <c r="F48" s="43"/>
    </row>
    <row r="49" spans="1:6" x14ac:dyDescent="0.3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3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3">
      <c r="A51" s="40" t="s">
        <v>90</v>
      </c>
      <c r="B51" s="41">
        <v>266393.95</v>
      </c>
      <c r="C51" s="41">
        <v>266393.95</v>
      </c>
      <c r="D51" s="40" t="s">
        <v>91</v>
      </c>
      <c r="E51" s="41">
        <v>0</v>
      </c>
      <c r="F51" s="41">
        <v>0</v>
      </c>
    </row>
    <row r="52" spans="1:6" x14ac:dyDescent="0.3">
      <c r="A52" s="40" t="s">
        <v>92</v>
      </c>
      <c r="B52" s="41">
        <v>355520782.50999999</v>
      </c>
      <c r="C52" s="41">
        <v>340994955.75</v>
      </c>
      <c r="D52" s="40" t="s">
        <v>93</v>
      </c>
      <c r="E52" s="41">
        <v>0</v>
      </c>
      <c r="F52" s="41">
        <v>0</v>
      </c>
    </row>
    <row r="53" spans="1:6" x14ac:dyDescent="0.3">
      <c r="A53" s="40" t="s">
        <v>94</v>
      </c>
      <c r="B53" s="41">
        <v>36070705.93</v>
      </c>
      <c r="C53" s="41">
        <v>34110043.93</v>
      </c>
      <c r="D53" s="40" t="s">
        <v>95</v>
      </c>
      <c r="E53" s="41">
        <v>0</v>
      </c>
      <c r="F53" s="41">
        <v>0</v>
      </c>
    </row>
    <row r="54" spans="1:6" x14ac:dyDescent="0.3">
      <c r="A54" s="40" t="s">
        <v>96</v>
      </c>
      <c r="B54" s="41">
        <v>558751.5</v>
      </c>
      <c r="C54" s="41">
        <v>453163.5</v>
      </c>
      <c r="D54" s="40" t="s">
        <v>97</v>
      </c>
      <c r="E54" s="41">
        <v>0</v>
      </c>
      <c r="F54" s="41">
        <v>0</v>
      </c>
    </row>
    <row r="55" spans="1:6" x14ac:dyDescent="0.3">
      <c r="A55" s="40" t="s">
        <v>98</v>
      </c>
      <c r="B55" s="41">
        <v>-28275726.91</v>
      </c>
      <c r="C55" s="41">
        <v>-26901472.399999999</v>
      </c>
      <c r="D55" s="44" t="s">
        <v>99</v>
      </c>
      <c r="E55" s="41">
        <v>5185864.99</v>
      </c>
      <c r="F55" s="41">
        <v>5185864.99</v>
      </c>
    </row>
    <row r="56" spans="1:6" x14ac:dyDescent="0.3">
      <c r="A56" s="40" t="s">
        <v>100</v>
      </c>
      <c r="B56" s="41">
        <v>1064994.25</v>
      </c>
      <c r="C56" s="41">
        <v>1064994.25</v>
      </c>
      <c r="D56" s="39"/>
      <c r="E56" s="43"/>
      <c r="F56" s="43"/>
    </row>
    <row r="57" spans="1:6" x14ac:dyDescent="0.3">
      <c r="A57" s="40" t="s">
        <v>101</v>
      </c>
      <c r="B57" s="41">
        <v>0</v>
      </c>
      <c r="C57" s="41">
        <v>0</v>
      </c>
      <c r="D57" s="2" t="s">
        <v>102</v>
      </c>
      <c r="E57" s="4">
        <v>5185864.99</v>
      </c>
      <c r="F57" s="4">
        <v>5185864.99</v>
      </c>
    </row>
    <row r="58" spans="1:6" x14ac:dyDescent="0.3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3">
      <c r="A59" s="39"/>
      <c r="B59" s="43"/>
      <c r="C59" s="43"/>
      <c r="D59" s="2" t="s">
        <v>104</v>
      </c>
      <c r="E59" s="4">
        <v>9463166.8500000015</v>
      </c>
      <c r="F59" s="4">
        <v>10075593.760000002</v>
      </c>
    </row>
    <row r="60" spans="1:6" x14ac:dyDescent="0.3">
      <c r="A60" s="3" t="s">
        <v>105</v>
      </c>
      <c r="B60" s="4">
        <f>SUM(B50:B58)</f>
        <v>365205901.22999996</v>
      </c>
      <c r="C60" s="4">
        <f>SUM(C50:C58)</f>
        <v>349988078.98000002</v>
      </c>
      <c r="D60" s="39"/>
      <c r="E60" s="43"/>
      <c r="F60" s="43"/>
    </row>
    <row r="61" spans="1:6" x14ac:dyDescent="0.3">
      <c r="A61" s="39"/>
      <c r="B61" s="43"/>
      <c r="C61" s="43"/>
      <c r="D61" s="45" t="s">
        <v>106</v>
      </c>
      <c r="E61" s="43"/>
      <c r="F61" s="43"/>
    </row>
    <row r="62" spans="1:6" x14ac:dyDescent="0.3">
      <c r="A62" s="3" t="s">
        <v>107</v>
      </c>
      <c r="B62" s="4">
        <f>SUM(B47+B60)</f>
        <v>389634190.22999996</v>
      </c>
      <c r="C62" s="4">
        <f>SUM(C47+C60)</f>
        <v>376078566.75999999</v>
      </c>
      <c r="D62" s="39"/>
      <c r="E62" s="43"/>
      <c r="F62" s="43"/>
    </row>
    <row r="63" spans="1:6" x14ac:dyDescent="0.3">
      <c r="A63" s="39"/>
      <c r="B63" s="39"/>
      <c r="C63" s="39"/>
      <c r="D63" s="46" t="s">
        <v>108</v>
      </c>
      <c r="E63" s="41">
        <v>3137387.2399999998</v>
      </c>
      <c r="F63" s="41">
        <v>3137387.2399999998</v>
      </c>
    </row>
    <row r="64" spans="1:6" x14ac:dyDescent="0.3">
      <c r="A64" s="39"/>
      <c r="B64" s="39"/>
      <c r="C64" s="39"/>
      <c r="D64" s="40" t="s">
        <v>109</v>
      </c>
      <c r="E64" s="41">
        <v>-78680.91</v>
      </c>
      <c r="F64" s="41">
        <v>-78680.91</v>
      </c>
    </row>
    <row r="65" spans="1:6" x14ac:dyDescent="0.3">
      <c r="A65" s="39"/>
      <c r="B65" s="39"/>
      <c r="C65" s="39"/>
      <c r="D65" s="44" t="s">
        <v>110</v>
      </c>
      <c r="E65" s="41">
        <v>3216068.15</v>
      </c>
      <c r="F65" s="41">
        <v>3216068.15</v>
      </c>
    </row>
    <row r="66" spans="1:6" x14ac:dyDescent="0.3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3">
      <c r="A67" s="39"/>
      <c r="B67" s="39"/>
      <c r="C67" s="39"/>
      <c r="D67" s="39"/>
      <c r="E67" s="43"/>
      <c r="F67" s="43"/>
    </row>
    <row r="68" spans="1:6" x14ac:dyDescent="0.3">
      <c r="A68" s="39"/>
      <c r="B68" s="39"/>
      <c r="C68" s="39"/>
      <c r="D68" s="46" t="s">
        <v>112</v>
      </c>
      <c r="E68" s="41">
        <v>377033636.13999999</v>
      </c>
      <c r="F68" s="41">
        <v>362865585.75999999</v>
      </c>
    </row>
    <row r="69" spans="1:6" x14ac:dyDescent="0.3">
      <c r="A69" s="47"/>
      <c r="B69" s="39"/>
      <c r="C69" s="39"/>
      <c r="D69" s="40" t="s">
        <v>113</v>
      </c>
      <c r="E69" s="41">
        <v>14283958.43</v>
      </c>
      <c r="F69" s="41">
        <v>29570313.010000002</v>
      </c>
    </row>
    <row r="70" spans="1:6" x14ac:dyDescent="0.3">
      <c r="A70" s="47"/>
      <c r="B70" s="39"/>
      <c r="C70" s="39"/>
      <c r="D70" s="40" t="s">
        <v>114</v>
      </c>
      <c r="E70" s="41">
        <v>362749677.70999998</v>
      </c>
      <c r="F70" s="41">
        <v>333295272.75</v>
      </c>
    </row>
    <row r="71" spans="1:6" x14ac:dyDescent="0.3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3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3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3">
      <c r="A74" s="47"/>
      <c r="B74" s="39"/>
      <c r="C74" s="39"/>
      <c r="D74" s="39"/>
      <c r="E74" s="43"/>
      <c r="F74" s="43"/>
    </row>
    <row r="75" spans="1:6" x14ac:dyDescent="0.3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3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3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3">
      <c r="A78" s="47"/>
      <c r="B78" s="39"/>
      <c r="C78" s="39"/>
      <c r="D78" s="39"/>
      <c r="E78" s="43"/>
      <c r="F78" s="43"/>
    </row>
    <row r="79" spans="1:6" x14ac:dyDescent="0.3">
      <c r="A79" s="47"/>
      <c r="B79" s="39"/>
      <c r="C79" s="39"/>
      <c r="D79" s="2" t="s">
        <v>121</v>
      </c>
      <c r="E79" s="4">
        <v>380171023.38</v>
      </c>
      <c r="F79" s="4">
        <v>366002973</v>
      </c>
    </row>
    <row r="80" spans="1:6" x14ac:dyDescent="0.3">
      <c r="A80" s="47"/>
      <c r="B80" s="39"/>
      <c r="C80" s="39"/>
      <c r="D80" s="39"/>
      <c r="E80" s="43"/>
      <c r="F80" s="43"/>
    </row>
    <row r="81" spans="1:6" x14ac:dyDescent="0.3">
      <c r="A81" s="47"/>
      <c r="B81" s="39"/>
      <c r="C81" s="39"/>
      <c r="D81" s="2" t="s">
        <v>122</v>
      </c>
      <c r="E81" s="4">
        <v>389634190.23000002</v>
      </c>
      <c r="F81" s="4">
        <v>376078566.75999999</v>
      </c>
    </row>
    <row r="82" spans="1:6" x14ac:dyDescent="0.3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A7" sqref="A7"/>
    </sheetView>
  </sheetViews>
  <sheetFormatPr baseColWidth="10" defaultColWidth="11" defaultRowHeight="14.4" x14ac:dyDescent="0.3"/>
  <cols>
    <col min="1" max="1" width="68.88671875" bestFit="1" customWidth="1"/>
    <col min="2" max="2" width="23.4414062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8" t="s">
        <v>433</v>
      </c>
      <c r="B1" s="131"/>
      <c r="C1" s="131"/>
      <c r="D1" s="131"/>
      <c r="E1" s="131"/>
      <c r="F1" s="131"/>
      <c r="G1" s="132"/>
    </row>
    <row r="2" spans="1:7" x14ac:dyDescent="0.3">
      <c r="A2" s="133" t="str">
        <f>'Formato 1'!A2</f>
        <v>MUNICIPIO DE SANTA CATARINA, GTO.</v>
      </c>
      <c r="B2" s="134"/>
      <c r="C2" s="134"/>
      <c r="D2" s="134"/>
      <c r="E2" s="134"/>
      <c r="F2" s="134"/>
      <c r="G2" s="135"/>
    </row>
    <row r="3" spans="1:7" x14ac:dyDescent="0.3">
      <c r="A3" s="136" t="s">
        <v>434</v>
      </c>
      <c r="B3" s="137"/>
      <c r="C3" s="137"/>
      <c r="D3" s="137"/>
      <c r="E3" s="137"/>
      <c r="F3" s="137"/>
      <c r="G3" s="138"/>
    </row>
    <row r="4" spans="1:7" x14ac:dyDescent="0.3">
      <c r="A4" s="136" t="s">
        <v>2</v>
      </c>
      <c r="B4" s="137"/>
      <c r="C4" s="137"/>
      <c r="D4" s="137"/>
      <c r="E4" s="137"/>
      <c r="F4" s="137"/>
      <c r="G4" s="138"/>
    </row>
    <row r="5" spans="1:7" x14ac:dyDescent="0.3">
      <c r="A5" s="139" t="s">
        <v>435</v>
      </c>
      <c r="B5" s="140"/>
      <c r="C5" s="140"/>
      <c r="D5" s="140"/>
      <c r="E5" s="140"/>
      <c r="F5" s="140"/>
      <c r="G5" s="141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436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3">
      <c r="A8" s="51" t="s">
        <v>437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">
      <c r="A9" s="51" t="s">
        <v>438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439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440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441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1" t="s">
        <v>442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443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444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445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 t="s">
        <v>446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51" t="s">
        <v>447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75" t="s">
        <v>448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3">
      <c r="A20" s="51" t="s">
        <v>449</v>
      </c>
      <c r="B20" s="58"/>
      <c r="C20" s="58"/>
      <c r="D20" s="58"/>
      <c r="E20" s="58"/>
      <c r="F20" s="58"/>
      <c r="G20" s="58"/>
    </row>
    <row r="21" spans="1:7" x14ac:dyDescent="0.3">
      <c r="A21" s="3" t="s">
        <v>450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3">
      <c r="A22" s="51" t="s">
        <v>451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452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1" t="s">
        <v>453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8.8" x14ac:dyDescent="0.3">
      <c r="A25" s="52" t="s">
        <v>454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455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60" t="s">
        <v>449</v>
      </c>
      <c r="B27" s="59"/>
      <c r="C27" s="59"/>
      <c r="D27" s="59"/>
      <c r="E27" s="59"/>
      <c r="F27" s="59"/>
      <c r="G27" s="59"/>
    </row>
    <row r="28" spans="1:7" x14ac:dyDescent="0.3">
      <c r="A28" s="3" t="s">
        <v>456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3">
      <c r="A29" s="51" t="s">
        <v>457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">
      <c r="A30" s="39" t="s">
        <v>449</v>
      </c>
      <c r="B30" s="61"/>
      <c r="C30" s="61"/>
      <c r="D30" s="61"/>
      <c r="E30" s="61"/>
      <c r="F30" s="61"/>
      <c r="G30" s="61"/>
    </row>
    <row r="31" spans="1:7" ht="14.4" customHeight="1" x14ac:dyDescent="0.3">
      <c r="A31" s="3" t="s">
        <v>458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" customHeight="1" x14ac:dyDescent="0.3">
      <c r="A32" s="39"/>
      <c r="B32" s="105"/>
      <c r="C32" s="105"/>
      <c r="D32" s="105"/>
      <c r="E32" s="105"/>
      <c r="F32" s="105"/>
      <c r="G32" s="105"/>
    </row>
    <row r="33" spans="1:7" x14ac:dyDescent="0.3">
      <c r="A33" s="108" t="s">
        <v>289</v>
      </c>
      <c r="B33" s="47"/>
      <c r="C33" s="47"/>
      <c r="D33" s="47"/>
      <c r="E33" s="47"/>
      <c r="F33" s="47"/>
      <c r="G33" s="47"/>
    </row>
    <row r="34" spans="1:7" ht="28.8" x14ac:dyDescent="0.3">
      <c r="A34" s="106" t="s">
        <v>459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8.8" x14ac:dyDescent="0.3">
      <c r="A35" s="106" t="s">
        <v>291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3">
      <c r="A36" s="108" t="s">
        <v>460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3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4.4" x14ac:dyDescent="0.3"/>
  <cols>
    <col min="1" max="1" width="68.88671875" bestFit="1" customWidth="1"/>
    <col min="2" max="2" width="24.5546875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8" t="s">
        <v>461</v>
      </c>
      <c r="B1" s="131"/>
      <c r="C1" s="131"/>
      <c r="D1" s="131"/>
      <c r="E1" s="131"/>
      <c r="F1" s="131"/>
      <c r="G1" s="132"/>
    </row>
    <row r="2" spans="1:7" x14ac:dyDescent="0.3">
      <c r="A2" s="133" t="str">
        <f>'Formato 1'!A2</f>
        <v>MUNICIPIO DE SANTA CATARINA, GTO.</v>
      </c>
      <c r="B2" s="134"/>
      <c r="C2" s="134"/>
      <c r="D2" s="134"/>
      <c r="E2" s="134"/>
      <c r="F2" s="134"/>
      <c r="G2" s="135"/>
    </row>
    <row r="3" spans="1:7" x14ac:dyDescent="0.3">
      <c r="A3" s="136" t="s">
        <v>462</v>
      </c>
      <c r="B3" s="137"/>
      <c r="C3" s="137"/>
      <c r="D3" s="137"/>
      <c r="E3" s="137"/>
      <c r="F3" s="137"/>
      <c r="G3" s="138"/>
    </row>
    <row r="4" spans="1:7" x14ac:dyDescent="0.3">
      <c r="A4" s="136" t="s">
        <v>2</v>
      </c>
      <c r="B4" s="137"/>
      <c r="C4" s="137"/>
      <c r="D4" s="137"/>
      <c r="E4" s="137"/>
      <c r="F4" s="137"/>
      <c r="G4" s="138"/>
    </row>
    <row r="5" spans="1:7" x14ac:dyDescent="0.3">
      <c r="A5" s="139" t="s">
        <v>435</v>
      </c>
      <c r="B5" s="140"/>
      <c r="C5" s="140"/>
      <c r="D5" s="140"/>
      <c r="E5" s="140"/>
      <c r="F5" s="140"/>
      <c r="G5" s="141"/>
    </row>
    <row r="6" spans="1:7" x14ac:dyDescent="0.3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">
      <c r="A7" s="25" t="s">
        <v>463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3">
      <c r="A8" s="51" t="s">
        <v>464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">
      <c r="A9" s="51" t="s">
        <v>465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466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467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468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1" t="s">
        <v>469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2" t="s">
        <v>470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471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472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/>
      <c r="B17" s="58"/>
      <c r="C17" s="58"/>
      <c r="D17" s="58"/>
      <c r="E17" s="58"/>
      <c r="F17" s="58"/>
      <c r="G17" s="58"/>
    </row>
    <row r="18" spans="1:7" x14ac:dyDescent="0.3">
      <c r="A18" s="3" t="s">
        <v>473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3">
      <c r="A19" s="51" t="s">
        <v>464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51" t="s">
        <v>465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466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467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468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469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470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474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52" t="s">
        <v>472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3">
      <c r="A28" s="39" t="s">
        <v>449</v>
      </c>
      <c r="B28" s="61"/>
      <c r="C28" s="61"/>
      <c r="D28" s="61"/>
      <c r="E28" s="61"/>
      <c r="F28" s="61"/>
      <c r="G28" s="61"/>
    </row>
    <row r="29" spans="1:7" ht="14.4" customHeight="1" x14ac:dyDescent="0.3">
      <c r="A29" s="3" t="s">
        <v>475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3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A4" zoomScale="80" zoomScaleNormal="80" workbookViewId="0">
      <selection activeCell="D23" sqref="D23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8" t="s">
        <v>476</v>
      </c>
      <c r="B1" s="131"/>
      <c r="C1" s="131"/>
      <c r="D1" s="131"/>
      <c r="E1" s="131"/>
      <c r="F1" s="131"/>
      <c r="G1" s="132"/>
    </row>
    <row r="2" spans="1:7" x14ac:dyDescent="0.3">
      <c r="A2" s="133" t="str">
        <f>'Formato 1'!A2</f>
        <v>MUNICIPIO DE SANTA CATARINA, GTO.</v>
      </c>
      <c r="B2" s="134"/>
      <c r="C2" s="134"/>
      <c r="D2" s="134"/>
      <c r="E2" s="134"/>
      <c r="F2" s="134"/>
      <c r="G2" s="135"/>
    </row>
    <row r="3" spans="1:7" x14ac:dyDescent="0.3">
      <c r="A3" s="136" t="s">
        <v>477</v>
      </c>
      <c r="B3" s="137"/>
      <c r="C3" s="137"/>
      <c r="D3" s="137"/>
      <c r="E3" s="137"/>
      <c r="F3" s="137"/>
      <c r="G3" s="138"/>
    </row>
    <row r="4" spans="1:7" x14ac:dyDescent="0.3">
      <c r="A4" s="136" t="s">
        <v>2</v>
      </c>
      <c r="B4" s="137"/>
      <c r="C4" s="137"/>
      <c r="D4" s="137"/>
      <c r="E4" s="137"/>
      <c r="F4" s="137"/>
      <c r="G4" s="138"/>
    </row>
    <row r="5" spans="1:7" x14ac:dyDescent="0.3">
      <c r="A5" s="103" t="s">
        <v>5</v>
      </c>
      <c r="B5" s="128" t="s">
        <v>478</v>
      </c>
      <c r="C5" s="127" t="s">
        <v>479</v>
      </c>
      <c r="D5" s="127" t="s">
        <v>480</v>
      </c>
      <c r="E5" s="127" t="s">
        <v>481</v>
      </c>
      <c r="F5" s="127" t="s">
        <v>482</v>
      </c>
      <c r="G5" s="127" t="s">
        <v>483</v>
      </c>
    </row>
    <row r="6" spans="1:7" ht="15.75" customHeight="1" x14ac:dyDescent="0.3">
      <c r="A6" s="25" t="s">
        <v>484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3">
      <c r="A7" s="51" t="s">
        <v>437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3">
      <c r="A8" s="51" t="s">
        <v>438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3">
      <c r="A9" s="51" t="s">
        <v>439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440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441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442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2" t="s">
        <v>443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444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445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 t="s">
        <v>446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">
      <c r="A17" s="51" t="s">
        <v>447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">
      <c r="A18" s="75" t="s">
        <v>448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">
      <c r="A19" s="51"/>
      <c r="B19" s="58"/>
      <c r="C19" s="58"/>
      <c r="D19" s="58"/>
      <c r="E19" s="58"/>
      <c r="F19" s="58"/>
      <c r="G19" s="58"/>
    </row>
    <row r="20" spans="1:7" x14ac:dyDescent="0.3">
      <c r="A20" s="3" t="s">
        <v>485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3">
      <c r="A21" s="51" t="s">
        <v>451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1" t="s">
        <v>452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1" t="s">
        <v>453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8.8" x14ac:dyDescent="0.3">
      <c r="A24" s="52" t="s">
        <v>454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455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60"/>
      <c r="B26" s="59"/>
      <c r="C26" s="59"/>
      <c r="D26" s="59"/>
      <c r="E26" s="59"/>
      <c r="F26" s="59"/>
      <c r="G26" s="59"/>
    </row>
    <row r="27" spans="1:7" x14ac:dyDescent="0.3">
      <c r="A27" s="3" t="s">
        <v>486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3">
      <c r="A28" s="51" t="s">
        <v>287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3">
      <c r="A29" s="39"/>
      <c r="B29" s="61"/>
      <c r="C29" s="61"/>
      <c r="D29" s="61"/>
      <c r="E29" s="61"/>
      <c r="F29" s="61"/>
      <c r="G29" s="61"/>
    </row>
    <row r="30" spans="1:7" ht="14.4" customHeight="1" x14ac:dyDescent="0.3">
      <c r="A30" s="3" t="s">
        <v>487</v>
      </c>
      <c r="B30" s="102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</row>
    <row r="31" spans="1:7" ht="14.4" customHeight="1" x14ac:dyDescent="0.3">
      <c r="A31" s="39"/>
      <c r="B31" s="105"/>
      <c r="C31" s="105"/>
      <c r="D31" s="105"/>
      <c r="E31" s="105"/>
      <c r="F31" s="105"/>
      <c r="G31" s="105"/>
    </row>
    <row r="32" spans="1:7" x14ac:dyDescent="0.3">
      <c r="A32" s="108" t="s">
        <v>289</v>
      </c>
      <c r="B32" s="47"/>
      <c r="C32" s="47"/>
      <c r="D32" s="47"/>
      <c r="E32" s="47"/>
      <c r="F32" s="47"/>
      <c r="G32" s="47"/>
    </row>
    <row r="33" spans="1:7" ht="28.8" x14ac:dyDescent="0.3">
      <c r="A33" s="106" t="s">
        <v>459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8.8" x14ac:dyDescent="0.3">
      <c r="A34" s="106" t="s">
        <v>291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3">
      <c r="A35" s="47" t="s">
        <v>460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3">
      <c r="A36" s="48"/>
      <c r="B36" s="48"/>
      <c r="C36" s="48"/>
      <c r="D36" s="48"/>
      <c r="E36" s="48"/>
      <c r="F36" s="48"/>
      <c r="G36" s="48"/>
    </row>
    <row r="38" spans="1:7" x14ac:dyDescent="0.3">
      <c r="A38" t="s">
        <v>488</v>
      </c>
    </row>
    <row r="39" spans="1:7" x14ac:dyDescent="0.3">
      <c r="A39" t="s">
        <v>489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E25" sqref="E25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x14ac:dyDescent="0.3">
      <c r="A1" s="148" t="s">
        <v>490</v>
      </c>
      <c r="B1" s="131"/>
      <c r="C1" s="131"/>
      <c r="D1" s="131"/>
      <c r="E1" s="131"/>
      <c r="F1" s="131"/>
      <c r="G1" s="132"/>
    </row>
    <row r="2" spans="1:7" x14ac:dyDescent="0.3">
      <c r="A2" s="133" t="str">
        <f>'Formato 1'!A2</f>
        <v>MUNICIPIO DE SANTA CATARINA, GTO.</v>
      </c>
      <c r="B2" s="134"/>
      <c r="C2" s="134"/>
      <c r="D2" s="134"/>
      <c r="E2" s="134"/>
      <c r="F2" s="134"/>
      <c r="G2" s="135"/>
    </row>
    <row r="3" spans="1:7" x14ac:dyDescent="0.3">
      <c r="A3" s="136" t="s">
        <v>491</v>
      </c>
      <c r="B3" s="137"/>
      <c r="C3" s="137"/>
      <c r="D3" s="137"/>
      <c r="E3" s="137"/>
      <c r="F3" s="137"/>
      <c r="G3" s="138"/>
    </row>
    <row r="4" spans="1:7" x14ac:dyDescent="0.3">
      <c r="A4" s="136" t="s">
        <v>2</v>
      </c>
      <c r="B4" s="137"/>
      <c r="C4" s="137"/>
      <c r="D4" s="137"/>
      <c r="E4" s="137"/>
      <c r="F4" s="137"/>
      <c r="G4" s="138"/>
    </row>
    <row r="5" spans="1:7" x14ac:dyDescent="0.3">
      <c r="A5" s="103" t="s">
        <v>5</v>
      </c>
      <c r="B5" s="128" t="s">
        <v>478</v>
      </c>
      <c r="C5" s="127" t="s">
        <v>479</v>
      </c>
      <c r="D5" s="127" t="s">
        <v>480</v>
      </c>
      <c r="E5" s="127" t="s">
        <v>481</v>
      </c>
      <c r="F5" s="127" t="s">
        <v>482</v>
      </c>
      <c r="G5" s="127" t="s">
        <v>483</v>
      </c>
    </row>
    <row r="6" spans="1:7" ht="15.75" customHeight="1" x14ac:dyDescent="0.3">
      <c r="A6" s="25" t="s">
        <v>463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3">
      <c r="A7" s="51" t="s">
        <v>464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3">
      <c r="A8" s="51" t="s">
        <v>465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3">
      <c r="A9" s="51" t="s">
        <v>466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">
      <c r="A10" s="51" t="s">
        <v>467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">
      <c r="A11" s="51" t="s">
        <v>468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">
      <c r="A12" s="51" t="s">
        <v>469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">
      <c r="A13" s="52" t="s">
        <v>470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">
      <c r="A14" s="51" t="s">
        <v>471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">
      <c r="A15" s="51" t="s">
        <v>472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">
      <c r="A16" s="51"/>
      <c r="B16" s="58"/>
      <c r="C16" s="58"/>
      <c r="D16" s="58"/>
      <c r="E16" s="58"/>
      <c r="F16" s="58"/>
      <c r="G16" s="58"/>
    </row>
    <row r="17" spans="1:7" x14ac:dyDescent="0.3">
      <c r="A17" s="3" t="s">
        <v>473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3">
      <c r="A18" s="51" t="s">
        <v>464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3">
      <c r="A19" s="51" t="s">
        <v>465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">
      <c r="A20" s="51" t="s">
        <v>466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">
      <c r="A21" s="51" t="s">
        <v>467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">
      <c r="A22" s="52" t="s">
        <v>468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">
      <c r="A23" s="52" t="s">
        <v>469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">
      <c r="A24" s="52" t="s">
        <v>470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">
      <c r="A25" s="52" t="s">
        <v>474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">
      <c r="A26" s="52" t="s">
        <v>472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">
      <c r="A27" s="39" t="s">
        <v>449</v>
      </c>
      <c r="B27" s="61"/>
      <c r="C27" s="61"/>
      <c r="D27" s="61"/>
      <c r="E27" s="61"/>
      <c r="F27" s="61"/>
      <c r="G27" s="61"/>
    </row>
    <row r="28" spans="1:7" ht="14.4" customHeight="1" x14ac:dyDescent="0.3">
      <c r="A28" s="3" t="s">
        <v>475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3">
      <c r="A29" s="48"/>
      <c r="B29" s="48"/>
      <c r="C29" s="48"/>
      <c r="D29" s="48"/>
      <c r="E29" s="48"/>
      <c r="F29" s="48"/>
      <c r="G29" s="48"/>
    </row>
    <row r="31" spans="1:7" x14ac:dyDescent="0.3">
      <c r="A31" t="s">
        <v>492</v>
      </c>
    </row>
    <row r="32" spans="1:7" x14ac:dyDescent="0.3">
      <c r="A32" t="s">
        <v>493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31" sqref="A31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5" width="22.33203125" bestFit="1" customWidth="1"/>
    <col min="6" max="6" width="22.109375" customWidth="1"/>
  </cols>
  <sheetData>
    <row r="1" spans="1:6" x14ac:dyDescent="0.3">
      <c r="A1" s="148" t="s">
        <v>494</v>
      </c>
      <c r="B1" s="131"/>
      <c r="C1" s="131"/>
      <c r="D1" s="131"/>
      <c r="E1" s="131"/>
      <c r="F1" s="131"/>
    </row>
    <row r="2" spans="1:6" x14ac:dyDescent="0.3">
      <c r="A2" s="133" t="str">
        <f>'Formato 1'!A2</f>
        <v>MUNICIPIO DE SANTA CATARINA, GTO.</v>
      </c>
      <c r="B2" s="134"/>
      <c r="C2" s="134"/>
      <c r="D2" s="134"/>
      <c r="E2" s="134"/>
      <c r="F2" s="135"/>
    </row>
    <row r="3" spans="1:6" x14ac:dyDescent="0.3">
      <c r="A3" s="136" t="s">
        <v>495</v>
      </c>
      <c r="B3" s="137"/>
      <c r="C3" s="137"/>
      <c r="D3" s="137"/>
      <c r="E3" s="137"/>
      <c r="F3" s="138"/>
    </row>
    <row r="4" spans="1:6" ht="28.8" x14ac:dyDescent="0.3">
      <c r="A4" s="103" t="s">
        <v>5</v>
      </c>
      <c r="B4" s="7" t="s">
        <v>496</v>
      </c>
      <c r="C4" s="32" t="s">
        <v>497</v>
      </c>
      <c r="D4" s="32" t="s">
        <v>498</v>
      </c>
      <c r="E4" s="32" t="s">
        <v>499</v>
      </c>
      <c r="F4" s="32" t="s">
        <v>500</v>
      </c>
    </row>
    <row r="5" spans="1:6" ht="15.75" customHeight="1" x14ac:dyDescent="0.3">
      <c r="A5" s="107" t="s">
        <v>501</v>
      </c>
      <c r="B5" s="112"/>
      <c r="C5" s="112"/>
      <c r="D5" s="112"/>
      <c r="E5" s="112"/>
      <c r="F5" s="112"/>
    </row>
    <row r="6" spans="1:6" x14ac:dyDescent="0.3">
      <c r="A6" s="110" t="s">
        <v>502</v>
      </c>
      <c r="B6" s="109"/>
      <c r="C6" s="109"/>
      <c r="D6" s="109"/>
      <c r="E6" s="109"/>
      <c r="F6" s="109"/>
    </row>
    <row r="7" spans="1:6" ht="15.75" customHeight="1" x14ac:dyDescent="0.3">
      <c r="A7" s="110" t="s">
        <v>503</v>
      </c>
      <c r="B7" s="109"/>
      <c r="C7" s="109"/>
      <c r="D7" s="109"/>
      <c r="E7" s="109"/>
      <c r="F7" s="109"/>
    </row>
    <row r="8" spans="1:6" x14ac:dyDescent="0.3">
      <c r="A8" s="111"/>
      <c r="B8" s="109"/>
      <c r="C8" s="109"/>
      <c r="D8" s="109"/>
      <c r="E8" s="109"/>
      <c r="F8" s="109"/>
    </row>
    <row r="9" spans="1:6" x14ac:dyDescent="0.3">
      <c r="A9" s="116" t="s">
        <v>504</v>
      </c>
      <c r="B9" s="109"/>
      <c r="C9" s="109"/>
      <c r="D9" s="109"/>
      <c r="E9" s="109"/>
      <c r="F9" s="109"/>
    </row>
    <row r="10" spans="1:6" x14ac:dyDescent="0.3">
      <c r="A10" s="110" t="s">
        <v>505</v>
      </c>
      <c r="B10" s="119"/>
      <c r="C10" s="119"/>
      <c r="D10" s="119"/>
      <c r="E10" s="119"/>
      <c r="F10" s="119"/>
    </row>
    <row r="11" spans="1:6" x14ac:dyDescent="0.3">
      <c r="A11" s="56" t="s">
        <v>506</v>
      </c>
      <c r="B11" s="119"/>
      <c r="C11" s="119"/>
      <c r="D11" s="119"/>
      <c r="E11" s="119"/>
      <c r="F11" s="119"/>
    </row>
    <row r="12" spans="1:6" x14ac:dyDescent="0.3">
      <c r="A12" s="56" t="s">
        <v>507</v>
      </c>
      <c r="B12" s="119"/>
      <c r="C12" s="119"/>
      <c r="D12" s="119"/>
      <c r="E12" s="119"/>
      <c r="F12" s="119"/>
    </row>
    <row r="13" spans="1:6" x14ac:dyDescent="0.3">
      <c r="A13" s="56" t="s">
        <v>508</v>
      </c>
      <c r="B13" s="119"/>
      <c r="C13" s="119"/>
      <c r="D13" s="119"/>
      <c r="E13" s="119"/>
      <c r="F13" s="119"/>
    </row>
    <row r="14" spans="1:6" x14ac:dyDescent="0.3">
      <c r="A14" s="110" t="s">
        <v>509</v>
      </c>
      <c r="B14" s="119"/>
      <c r="C14" s="119"/>
      <c r="D14" s="119"/>
      <c r="E14" s="119"/>
      <c r="F14" s="119"/>
    </row>
    <row r="15" spans="1:6" x14ac:dyDescent="0.3">
      <c r="A15" s="56" t="s">
        <v>506</v>
      </c>
      <c r="B15" s="119"/>
      <c r="C15" s="119"/>
      <c r="D15" s="119"/>
      <c r="E15" s="119"/>
      <c r="F15" s="119"/>
    </row>
    <row r="16" spans="1:6" x14ac:dyDescent="0.3">
      <c r="A16" s="56" t="s">
        <v>507</v>
      </c>
      <c r="B16" s="120"/>
      <c r="C16" s="120"/>
      <c r="D16" s="120"/>
      <c r="E16" s="120"/>
      <c r="F16" s="120"/>
    </row>
    <row r="17" spans="1:6" x14ac:dyDescent="0.3">
      <c r="A17" s="56" t="s">
        <v>508</v>
      </c>
      <c r="B17" s="121"/>
      <c r="C17" s="121"/>
      <c r="D17" s="121"/>
      <c r="E17" s="121"/>
      <c r="F17" s="121"/>
    </row>
    <row r="18" spans="1:6" x14ac:dyDescent="0.3">
      <c r="A18" s="110" t="s">
        <v>510</v>
      </c>
      <c r="B18" s="121"/>
      <c r="C18" s="121"/>
      <c r="D18" s="121"/>
      <c r="E18" s="121"/>
      <c r="F18" s="121"/>
    </row>
    <row r="19" spans="1:6" x14ac:dyDescent="0.3">
      <c r="A19" s="110" t="s">
        <v>511</v>
      </c>
      <c r="B19" s="121"/>
      <c r="C19" s="121"/>
      <c r="D19" s="121"/>
      <c r="E19" s="121"/>
      <c r="F19" s="121"/>
    </row>
    <row r="20" spans="1:6" x14ac:dyDescent="0.3">
      <c r="A20" s="110" t="s">
        <v>512</v>
      </c>
      <c r="B20" s="122"/>
      <c r="C20" s="122"/>
      <c r="D20" s="122"/>
      <c r="E20" s="122"/>
      <c r="F20" s="122"/>
    </row>
    <row r="21" spans="1:6" x14ac:dyDescent="0.3">
      <c r="A21" s="110" t="s">
        <v>513</v>
      </c>
      <c r="B21" s="122"/>
      <c r="C21" s="122"/>
      <c r="D21" s="122"/>
      <c r="E21" s="122"/>
      <c r="F21" s="122"/>
    </row>
    <row r="22" spans="1:6" x14ac:dyDescent="0.3">
      <c r="A22" s="110" t="s">
        <v>514</v>
      </c>
      <c r="B22" s="122"/>
      <c r="C22" s="122"/>
      <c r="D22" s="122"/>
      <c r="E22" s="122"/>
      <c r="F22" s="122"/>
    </row>
    <row r="23" spans="1:6" x14ac:dyDescent="0.3">
      <c r="A23" s="110" t="s">
        <v>515</v>
      </c>
      <c r="B23" s="122"/>
      <c r="C23" s="122"/>
      <c r="D23" s="122"/>
      <c r="E23" s="122"/>
      <c r="F23" s="122"/>
    </row>
    <row r="24" spans="1:6" x14ac:dyDescent="0.3">
      <c r="A24" s="110" t="s">
        <v>516</v>
      </c>
      <c r="B24" s="114"/>
      <c r="C24" s="114"/>
      <c r="D24" s="114"/>
      <c r="E24" s="114"/>
      <c r="F24" s="114"/>
    </row>
    <row r="25" spans="1:6" x14ac:dyDescent="0.3">
      <c r="A25" s="110" t="s">
        <v>517</v>
      </c>
      <c r="B25" s="114"/>
      <c r="C25" s="114"/>
      <c r="D25" s="114"/>
      <c r="E25" s="114"/>
      <c r="F25" s="114"/>
    </row>
    <row r="26" spans="1:6" x14ac:dyDescent="0.3">
      <c r="A26" s="111"/>
      <c r="B26" s="115"/>
      <c r="C26" s="115"/>
      <c r="D26" s="115"/>
      <c r="E26" s="115"/>
      <c r="F26" s="115"/>
    </row>
    <row r="27" spans="1:6" ht="14.4" customHeight="1" x14ac:dyDescent="0.3">
      <c r="A27" s="116" t="s">
        <v>518</v>
      </c>
      <c r="B27" s="113"/>
      <c r="C27" s="113"/>
      <c r="D27" s="113"/>
      <c r="E27" s="113"/>
      <c r="F27" s="113"/>
    </row>
    <row r="28" spans="1:6" x14ac:dyDescent="0.3">
      <c r="A28" s="110" t="s">
        <v>519</v>
      </c>
      <c r="B28" s="74"/>
      <c r="C28" s="74"/>
      <c r="D28" s="74"/>
      <c r="E28" s="74"/>
      <c r="F28" s="74"/>
    </row>
    <row r="29" spans="1:6" x14ac:dyDescent="0.3">
      <c r="A29" s="106"/>
      <c r="B29" s="47"/>
      <c r="C29" s="47"/>
      <c r="D29" s="47"/>
      <c r="E29" s="47"/>
      <c r="F29" s="47"/>
    </row>
    <row r="30" spans="1:6" x14ac:dyDescent="0.3">
      <c r="A30" s="117" t="s">
        <v>520</v>
      </c>
      <c r="B30" s="47"/>
      <c r="C30" s="47"/>
      <c r="D30" s="47"/>
      <c r="E30" s="47"/>
      <c r="F30" s="47"/>
    </row>
    <row r="31" spans="1:6" x14ac:dyDescent="0.3">
      <c r="A31" s="118" t="s">
        <v>505</v>
      </c>
      <c r="B31" s="74"/>
      <c r="C31" s="74"/>
      <c r="D31" s="74"/>
      <c r="E31" s="74"/>
      <c r="F31" s="74"/>
    </row>
    <row r="32" spans="1:6" x14ac:dyDescent="0.3">
      <c r="A32" s="118" t="s">
        <v>509</v>
      </c>
      <c r="B32" s="74"/>
      <c r="C32" s="74"/>
      <c r="D32" s="74"/>
      <c r="E32" s="74"/>
      <c r="F32" s="74"/>
    </row>
    <row r="33" spans="1:6" x14ac:dyDescent="0.3">
      <c r="A33" s="118" t="s">
        <v>521</v>
      </c>
      <c r="B33" s="74"/>
      <c r="C33" s="74"/>
      <c r="D33" s="74"/>
      <c r="E33" s="74"/>
      <c r="F33" s="74"/>
    </row>
    <row r="34" spans="1:6" x14ac:dyDescent="0.3">
      <c r="A34" s="106"/>
      <c r="B34" s="47"/>
      <c r="C34" s="47"/>
      <c r="D34" s="47"/>
      <c r="E34" s="47"/>
      <c r="F34" s="47"/>
    </row>
    <row r="35" spans="1:6" x14ac:dyDescent="0.3">
      <c r="A35" s="117" t="s">
        <v>522</v>
      </c>
      <c r="B35" s="47"/>
      <c r="C35" s="47"/>
      <c r="D35" s="47"/>
      <c r="E35" s="47"/>
      <c r="F35" s="47"/>
    </row>
    <row r="36" spans="1:6" x14ac:dyDescent="0.3">
      <c r="A36" s="118" t="s">
        <v>523</v>
      </c>
      <c r="B36" s="47"/>
      <c r="C36" s="47"/>
      <c r="D36" s="47"/>
      <c r="E36" s="47"/>
      <c r="F36" s="47"/>
    </row>
    <row r="37" spans="1:6" x14ac:dyDescent="0.3">
      <c r="A37" s="118" t="s">
        <v>524</v>
      </c>
      <c r="B37" s="47"/>
      <c r="C37" s="47"/>
      <c r="D37" s="47"/>
      <c r="E37" s="47"/>
      <c r="F37" s="47"/>
    </row>
    <row r="38" spans="1:6" x14ac:dyDescent="0.3">
      <c r="A38" s="118" t="s">
        <v>525</v>
      </c>
      <c r="B38" s="47"/>
      <c r="C38" s="47"/>
      <c r="D38" s="47"/>
      <c r="E38" s="47"/>
      <c r="F38" s="47"/>
    </row>
    <row r="39" spans="1:6" x14ac:dyDescent="0.3">
      <c r="A39" s="106"/>
      <c r="B39" s="47"/>
      <c r="C39" s="47"/>
      <c r="D39" s="47"/>
      <c r="E39" s="47"/>
      <c r="F39" s="47"/>
    </row>
    <row r="40" spans="1:6" x14ac:dyDescent="0.3">
      <c r="A40" s="117" t="s">
        <v>526</v>
      </c>
      <c r="B40" s="47"/>
      <c r="C40" s="47"/>
      <c r="D40" s="47"/>
      <c r="E40" s="47"/>
      <c r="F40" s="47"/>
    </row>
    <row r="41" spans="1:6" x14ac:dyDescent="0.3">
      <c r="A41" s="106"/>
      <c r="B41" s="47"/>
      <c r="C41" s="47"/>
      <c r="D41" s="47"/>
      <c r="E41" s="47"/>
      <c r="F41" s="47"/>
    </row>
    <row r="42" spans="1:6" x14ac:dyDescent="0.3">
      <c r="A42" s="117" t="s">
        <v>527</v>
      </c>
      <c r="B42" s="47"/>
      <c r="C42" s="47"/>
      <c r="D42" s="47"/>
      <c r="E42" s="47"/>
      <c r="F42" s="47"/>
    </row>
    <row r="43" spans="1:6" x14ac:dyDescent="0.3">
      <c r="A43" s="118" t="s">
        <v>528</v>
      </c>
      <c r="B43" s="74"/>
      <c r="C43" s="74"/>
      <c r="D43" s="74"/>
      <c r="E43" s="74"/>
      <c r="F43" s="74"/>
    </row>
    <row r="44" spans="1:6" x14ac:dyDescent="0.3">
      <c r="A44" s="118" t="s">
        <v>529</v>
      </c>
      <c r="B44" s="74"/>
      <c r="C44" s="74"/>
      <c r="D44" s="74"/>
      <c r="E44" s="74"/>
      <c r="F44" s="74"/>
    </row>
    <row r="45" spans="1:6" x14ac:dyDescent="0.3">
      <c r="A45" s="118" t="s">
        <v>530</v>
      </c>
      <c r="B45" s="74"/>
      <c r="C45" s="74"/>
      <c r="D45" s="74"/>
      <c r="E45" s="74"/>
      <c r="F45" s="74"/>
    </row>
    <row r="46" spans="1:6" x14ac:dyDescent="0.3">
      <c r="A46" s="106"/>
      <c r="B46" s="47"/>
      <c r="C46" s="47"/>
      <c r="D46" s="47"/>
      <c r="E46" s="47"/>
      <c r="F46" s="47"/>
    </row>
    <row r="47" spans="1:6" ht="28.8" x14ac:dyDescent="0.3">
      <c r="A47" s="117" t="s">
        <v>531</v>
      </c>
      <c r="B47" s="47"/>
      <c r="C47" s="47"/>
      <c r="D47" s="47"/>
      <c r="E47" s="47"/>
      <c r="F47" s="47"/>
    </row>
    <row r="48" spans="1:6" x14ac:dyDescent="0.3">
      <c r="A48" s="118" t="s">
        <v>529</v>
      </c>
      <c r="B48" s="74"/>
      <c r="C48" s="74"/>
      <c r="D48" s="74"/>
      <c r="E48" s="74"/>
      <c r="F48" s="74"/>
    </row>
    <row r="49" spans="1:6" x14ac:dyDescent="0.3">
      <c r="A49" s="118" t="s">
        <v>530</v>
      </c>
      <c r="B49" s="74"/>
      <c r="C49" s="74"/>
      <c r="D49" s="74"/>
      <c r="E49" s="74"/>
      <c r="F49" s="74"/>
    </row>
    <row r="50" spans="1:6" x14ac:dyDescent="0.3">
      <c r="A50" s="106"/>
      <c r="B50" s="47"/>
      <c r="C50" s="47"/>
      <c r="D50" s="47"/>
      <c r="E50" s="47"/>
      <c r="F50" s="47"/>
    </row>
    <row r="51" spans="1:6" x14ac:dyDescent="0.3">
      <c r="A51" s="117" t="s">
        <v>532</v>
      </c>
      <c r="B51" s="47"/>
      <c r="C51" s="47"/>
      <c r="D51" s="47"/>
      <c r="E51" s="47"/>
      <c r="F51" s="47"/>
    </row>
    <row r="52" spans="1:6" x14ac:dyDescent="0.3">
      <c r="A52" s="118" t="s">
        <v>529</v>
      </c>
      <c r="B52" s="74"/>
      <c r="C52" s="74"/>
      <c r="D52" s="74"/>
      <c r="E52" s="74"/>
      <c r="F52" s="74"/>
    </row>
    <row r="53" spans="1:6" x14ac:dyDescent="0.3">
      <c r="A53" s="118" t="s">
        <v>530</v>
      </c>
      <c r="B53" s="74"/>
      <c r="C53" s="74"/>
      <c r="D53" s="74"/>
      <c r="E53" s="74"/>
      <c r="F53" s="74"/>
    </row>
    <row r="54" spans="1:6" x14ac:dyDescent="0.3">
      <c r="A54" s="118" t="s">
        <v>533</v>
      </c>
      <c r="B54" s="74"/>
      <c r="C54" s="74"/>
      <c r="D54" s="74"/>
      <c r="E54" s="74"/>
      <c r="F54" s="74"/>
    </row>
    <row r="55" spans="1:6" x14ac:dyDescent="0.3">
      <c r="A55" s="106"/>
      <c r="B55" s="47"/>
      <c r="C55" s="47"/>
      <c r="D55" s="47"/>
      <c r="E55" s="47"/>
      <c r="F55" s="47"/>
    </row>
    <row r="56" spans="1:6" x14ac:dyDescent="0.3">
      <c r="A56" s="117" t="s">
        <v>534</v>
      </c>
      <c r="B56" s="47"/>
      <c r="C56" s="47"/>
      <c r="D56" s="47"/>
      <c r="E56" s="47"/>
      <c r="F56" s="47"/>
    </row>
    <row r="57" spans="1:6" x14ac:dyDescent="0.3">
      <c r="A57" s="118" t="s">
        <v>529</v>
      </c>
      <c r="B57" s="74"/>
      <c r="C57" s="74"/>
      <c r="D57" s="74"/>
      <c r="E57" s="74"/>
      <c r="F57" s="74"/>
    </row>
    <row r="58" spans="1:6" x14ac:dyDescent="0.3">
      <c r="A58" s="118" t="s">
        <v>530</v>
      </c>
      <c r="B58" s="74"/>
      <c r="C58" s="74"/>
      <c r="D58" s="74"/>
      <c r="E58" s="74"/>
      <c r="F58" s="74"/>
    </row>
    <row r="59" spans="1:6" x14ac:dyDescent="0.3">
      <c r="A59" s="106"/>
      <c r="B59" s="47"/>
      <c r="C59" s="47"/>
      <c r="D59" s="47"/>
      <c r="E59" s="47"/>
      <c r="F59" s="47"/>
    </row>
    <row r="60" spans="1:6" x14ac:dyDescent="0.3">
      <c r="A60" s="117" t="s">
        <v>535</v>
      </c>
      <c r="B60" s="47"/>
      <c r="C60" s="47"/>
      <c r="D60" s="47"/>
      <c r="E60" s="47"/>
      <c r="F60" s="47"/>
    </row>
    <row r="61" spans="1:6" x14ac:dyDescent="0.3">
      <c r="A61" s="118" t="s">
        <v>536</v>
      </c>
      <c r="B61" s="105"/>
      <c r="C61" s="105"/>
      <c r="D61" s="105"/>
      <c r="E61" s="105"/>
      <c r="F61" s="105"/>
    </row>
    <row r="62" spans="1:6" x14ac:dyDescent="0.3">
      <c r="A62" s="118" t="s">
        <v>537</v>
      </c>
      <c r="B62" s="123"/>
      <c r="C62" s="123"/>
      <c r="D62" s="123"/>
      <c r="E62" s="123"/>
      <c r="F62" s="123"/>
    </row>
    <row r="63" spans="1:6" x14ac:dyDescent="0.3">
      <c r="A63" s="106"/>
      <c r="B63" s="105"/>
      <c r="C63" s="105"/>
      <c r="D63" s="105"/>
      <c r="E63" s="105"/>
      <c r="F63" s="105"/>
    </row>
    <row r="64" spans="1:6" x14ac:dyDescent="0.3">
      <c r="A64" s="117" t="s">
        <v>538</v>
      </c>
      <c r="B64" s="105"/>
      <c r="C64" s="105"/>
      <c r="D64" s="105"/>
      <c r="E64" s="105"/>
      <c r="F64" s="105"/>
    </row>
    <row r="65" spans="1:6" x14ac:dyDescent="0.3">
      <c r="A65" s="118" t="s">
        <v>539</v>
      </c>
      <c r="B65" s="105"/>
      <c r="C65" s="105"/>
      <c r="D65" s="105"/>
      <c r="E65" s="105"/>
      <c r="F65" s="105"/>
    </row>
    <row r="66" spans="1:6" x14ac:dyDescent="0.3">
      <c r="A66" s="118" t="s">
        <v>540</v>
      </c>
      <c r="B66" s="106"/>
      <c r="C66" s="47"/>
      <c r="D66" s="106"/>
      <c r="E66" s="106"/>
      <c r="F66" s="106"/>
    </row>
    <row r="67" spans="1:6" x14ac:dyDescent="0.3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topLeftCell="B4" zoomScale="75" zoomScaleNormal="75" workbookViewId="0">
      <selection activeCell="B20" sqref="B20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x14ac:dyDescent="0.3">
      <c r="A1" s="130" t="s">
        <v>123</v>
      </c>
      <c r="B1" s="131"/>
      <c r="C1" s="131"/>
      <c r="D1" s="131"/>
      <c r="E1" s="131"/>
      <c r="F1" s="131"/>
      <c r="G1" s="131"/>
      <c r="H1" s="132"/>
    </row>
    <row r="2" spans="1:8" x14ac:dyDescent="0.3">
      <c r="A2" s="133" t="str">
        <f>'Formato 1'!A2</f>
        <v>MUNICIPIO DE SANTA CATARINA, GTO.</v>
      </c>
      <c r="B2" s="134"/>
      <c r="C2" s="134"/>
      <c r="D2" s="134"/>
      <c r="E2" s="134"/>
      <c r="F2" s="134"/>
      <c r="G2" s="134"/>
      <c r="H2" s="135"/>
    </row>
    <row r="3" spans="1:8" ht="15" customHeight="1" x14ac:dyDescent="0.3">
      <c r="A3" s="136" t="s">
        <v>124</v>
      </c>
      <c r="B3" s="137"/>
      <c r="C3" s="137"/>
      <c r="D3" s="137"/>
      <c r="E3" s="137"/>
      <c r="F3" s="137"/>
      <c r="G3" s="137"/>
      <c r="H3" s="138"/>
    </row>
    <row r="4" spans="1:8" ht="15" customHeight="1" x14ac:dyDescent="0.3">
      <c r="A4" s="136" t="s">
        <v>543</v>
      </c>
      <c r="B4" s="137"/>
      <c r="C4" s="137"/>
      <c r="D4" s="137"/>
      <c r="E4" s="137"/>
      <c r="F4" s="137"/>
      <c r="G4" s="137"/>
      <c r="H4" s="138"/>
    </row>
    <row r="5" spans="1:8" x14ac:dyDescent="0.3">
      <c r="A5" s="139" t="s">
        <v>2</v>
      </c>
      <c r="B5" s="140"/>
      <c r="C5" s="140"/>
      <c r="D5" s="140"/>
      <c r="E5" s="140"/>
      <c r="F5" s="140"/>
      <c r="G5" s="140"/>
      <c r="H5" s="141"/>
    </row>
    <row r="6" spans="1:8" ht="41.4" customHeight="1" x14ac:dyDescent="0.3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3">
      <c r="A7" s="85"/>
      <c r="B7" s="86"/>
      <c r="C7" s="86"/>
      <c r="D7" s="86"/>
      <c r="E7" s="86"/>
      <c r="F7" s="86"/>
      <c r="G7" s="86"/>
      <c r="H7" s="86"/>
    </row>
    <row r="8" spans="1:8" x14ac:dyDescent="0.3">
      <c r="A8" s="8" t="s">
        <v>132</v>
      </c>
      <c r="B8" s="4">
        <v>-1313.7</v>
      </c>
      <c r="C8" s="4">
        <v>0</v>
      </c>
      <c r="D8" s="4">
        <v>0</v>
      </c>
      <c r="E8" s="4">
        <v>0</v>
      </c>
      <c r="F8" s="4">
        <v>-1313.7</v>
      </c>
      <c r="G8" s="4">
        <v>0</v>
      </c>
      <c r="H8" s="4">
        <v>0</v>
      </c>
    </row>
    <row r="9" spans="1:8" ht="15.75" customHeight="1" x14ac:dyDescent="0.3">
      <c r="A9" s="87" t="s">
        <v>133</v>
      </c>
      <c r="B9" s="41">
        <v>-1313.7</v>
      </c>
      <c r="C9" s="41">
        <v>0</v>
      </c>
      <c r="D9" s="41">
        <v>0</v>
      </c>
      <c r="E9" s="41">
        <v>0</v>
      </c>
      <c r="F9" s="41">
        <v>-1313.7</v>
      </c>
      <c r="G9" s="41">
        <v>0</v>
      </c>
      <c r="H9" s="41">
        <v>0</v>
      </c>
    </row>
    <row r="10" spans="1:8" ht="17.25" customHeight="1" x14ac:dyDescent="0.3">
      <c r="A10" s="88" t="s">
        <v>134</v>
      </c>
      <c r="B10" s="89">
        <v>-1313.7</v>
      </c>
      <c r="C10" s="41">
        <v>0</v>
      </c>
      <c r="D10" s="89">
        <v>0</v>
      </c>
      <c r="E10" s="89">
        <v>0</v>
      </c>
      <c r="F10" s="89">
        <v>-1313.7</v>
      </c>
      <c r="G10" s="89">
        <v>0</v>
      </c>
      <c r="H10" s="89">
        <v>0</v>
      </c>
    </row>
    <row r="11" spans="1:8" x14ac:dyDescent="0.3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3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3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3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3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3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3">
      <c r="A17" s="90"/>
      <c r="B17" s="74"/>
      <c r="C17" s="74"/>
      <c r="D17" s="74"/>
      <c r="E17" s="74"/>
      <c r="F17" s="74"/>
      <c r="G17" s="74"/>
      <c r="H17" s="74"/>
    </row>
    <row r="18" spans="1:8" x14ac:dyDescent="0.3">
      <c r="A18" s="8" t="s">
        <v>141</v>
      </c>
      <c r="B18" s="4">
        <v>10076907.460000001</v>
      </c>
      <c r="C18" s="91"/>
      <c r="D18" s="91"/>
      <c r="E18" s="91"/>
      <c r="F18" s="4">
        <v>9464480.5500000007</v>
      </c>
      <c r="G18" s="91"/>
      <c r="H18" s="91"/>
    </row>
    <row r="19" spans="1:8" ht="16.5" customHeight="1" x14ac:dyDescent="0.3">
      <c r="A19" s="90"/>
      <c r="B19" s="74"/>
      <c r="C19" s="74"/>
      <c r="D19" s="74"/>
      <c r="E19" s="74"/>
      <c r="F19" s="74"/>
      <c r="G19" s="74"/>
      <c r="H19" s="74"/>
    </row>
    <row r="20" spans="1:8" ht="14.4" customHeight="1" x14ac:dyDescent="0.3">
      <c r="A20" s="8" t="s">
        <v>142</v>
      </c>
      <c r="B20" s="4">
        <v>10075593.76</v>
      </c>
      <c r="C20" s="4">
        <v>0</v>
      </c>
      <c r="D20" s="4">
        <v>0</v>
      </c>
      <c r="E20" s="4">
        <v>0</v>
      </c>
      <c r="F20" s="4">
        <v>9463166.8499999996</v>
      </c>
      <c r="G20" s="4">
        <v>0</v>
      </c>
      <c r="H20" s="4">
        <v>0</v>
      </c>
    </row>
    <row r="21" spans="1:8" ht="16.5" customHeight="1" x14ac:dyDescent="0.3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3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3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3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3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3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3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3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3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3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3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3">
      <c r="A32" s="54"/>
    </row>
    <row r="33" spans="1:8" ht="14.4" customHeight="1" x14ac:dyDescent="0.3">
      <c r="A33" s="142" t="s">
        <v>152</v>
      </c>
      <c r="B33" s="142"/>
      <c r="C33" s="142"/>
      <c r="D33" s="142"/>
      <c r="E33" s="142"/>
      <c r="F33" s="142"/>
      <c r="G33" s="142"/>
      <c r="H33" s="142"/>
    </row>
    <row r="34" spans="1:8" ht="14.4" customHeight="1" x14ac:dyDescent="0.3">
      <c r="A34" s="142"/>
      <c r="B34" s="142"/>
      <c r="C34" s="142"/>
      <c r="D34" s="142"/>
      <c r="E34" s="142"/>
      <c r="F34" s="142"/>
      <c r="G34" s="142"/>
      <c r="H34" s="142"/>
    </row>
    <row r="35" spans="1:8" ht="14.4" customHeight="1" x14ac:dyDescent="0.3">
      <c r="A35" s="142"/>
      <c r="B35" s="142"/>
      <c r="C35" s="142"/>
      <c r="D35" s="142"/>
      <c r="E35" s="142"/>
      <c r="F35" s="142"/>
      <c r="G35" s="142"/>
      <c r="H35" s="142"/>
    </row>
    <row r="36" spans="1:8" ht="14.4" customHeight="1" x14ac:dyDescent="0.3">
      <c r="A36" s="142"/>
      <c r="B36" s="142"/>
      <c r="C36" s="142"/>
      <c r="D36" s="142"/>
      <c r="E36" s="142"/>
      <c r="F36" s="142"/>
      <c r="G36" s="142"/>
      <c r="H36" s="142"/>
    </row>
    <row r="37" spans="1:8" ht="14.4" customHeight="1" x14ac:dyDescent="0.3">
      <c r="A37" s="142"/>
      <c r="B37" s="142"/>
      <c r="C37" s="142"/>
      <c r="D37" s="142"/>
      <c r="E37" s="142"/>
      <c r="F37" s="142"/>
      <c r="G37" s="142"/>
      <c r="H37" s="142"/>
    </row>
    <row r="38" spans="1:8" x14ac:dyDescent="0.3">
      <c r="A38" s="54"/>
    </row>
    <row r="39" spans="1:8" ht="28.8" x14ac:dyDescent="0.3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3">
      <c r="A40" s="39"/>
      <c r="B40" s="47"/>
      <c r="C40" s="47"/>
      <c r="D40" s="47"/>
      <c r="E40" s="47"/>
      <c r="F40" s="47"/>
    </row>
    <row r="41" spans="1:8" x14ac:dyDescent="0.3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3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3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3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3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topLeftCell="D1" zoomScale="75" zoomScaleNormal="75" workbookViewId="0">
      <selection activeCell="H13" sqref="H13"/>
    </sheetView>
  </sheetViews>
  <sheetFormatPr baseColWidth="10" defaultColWidth="11" defaultRowHeight="14.4" x14ac:dyDescent="0.3"/>
  <cols>
    <col min="1" max="1" width="59.88671875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130" t="s">
        <v>163</v>
      </c>
      <c r="B1" s="131"/>
      <c r="C1" s="131"/>
      <c r="D1" s="131"/>
      <c r="E1" s="131"/>
      <c r="F1" s="131"/>
      <c r="G1" s="131"/>
      <c r="H1" s="131"/>
      <c r="I1" s="131"/>
      <c r="J1" s="131"/>
      <c r="K1" s="132"/>
    </row>
    <row r="2" spans="1:11" ht="14.4" customHeight="1" x14ac:dyDescent="0.3">
      <c r="A2" s="133" t="str">
        <f>'Formato 1'!A2</f>
        <v>MUNICIPIO DE SANTA CATARINA, GTO.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1" x14ac:dyDescent="0.3">
      <c r="A3" s="136" t="s">
        <v>164</v>
      </c>
      <c r="B3" s="137"/>
      <c r="C3" s="137"/>
      <c r="D3" s="137"/>
      <c r="E3" s="137"/>
      <c r="F3" s="137"/>
      <c r="G3" s="137"/>
      <c r="H3" s="137"/>
      <c r="I3" s="137"/>
      <c r="J3" s="137"/>
      <c r="K3" s="138"/>
    </row>
    <row r="4" spans="1:11" x14ac:dyDescent="0.3">
      <c r="A4" s="136" t="str">
        <f>'Formato 2'!A4</f>
        <v>Del 1 de enero al 30 de junio de 2026</v>
      </c>
      <c r="B4" s="137"/>
      <c r="C4" s="137"/>
      <c r="D4" s="137"/>
      <c r="E4" s="137"/>
      <c r="F4" s="137"/>
      <c r="G4" s="137"/>
      <c r="H4" s="137"/>
      <c r="I4" s="137"/>
      <c r="J4" s="137"/>
      <c r="K4" s="138"/>
    </row>
    <row r="5" spans="1:11" x14ac:dyDescent="0.3">
      <c r="A5" s="139" t="s">
        <v>2</v>
      </c>
      <c r="B5" s="140"/>
      <c r="C5" s="140"/>
      <c r="D5" s="140"/>
      <c r="E5" s="140"/>
      <c r="F5" s="140"/>
      <c r="G5" s="140"/>
      <c r="H5" s="140"/>
      <c r="I5" s="140"/>
      <c r="J5" s="140"/>
      <c r="K5" s="141"/>
    </row>
    <row r="6" spans="1:11" ht="72.75" customHeight="1" x14ac:dyDescent="0.3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546</v>
      </c>
      <c r="J6" s="1" t="s">
        <v>545</v>
      </c>
      <c r="K6" s="1" t="s">
        <v>544</v>
      </c>
    </row>
    <row r="7" spans="1:11" x14ac:dyDescent="0.3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3">
      <c r="A8" s="2" t="s">
        <v>173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3">
      <c r="A9" s="83" t="s">
        <v>174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3">
      <c r="A10" s="83" t="s">
        <v>175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3">
      <c r="A11" s="83" t="s">
        <v>176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3">
      <c r="A12" s="83" t="s">
        <v>177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3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3">
      <c r="A14" s="2" t="s">
        <v>178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3">
      <c r="A15" s="83" t="s">
        <v>179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3">
      <c r="A16" s="83" t="s">
        <v>180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3">
      <c r="A17" s="83" t="s">
        <v>181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3">
      <c r="A18" s="83" t="s">
        <v>182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3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3">
      <c r="A20" s="2" t="s">
        <v>183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3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D9" sqref="D9:D10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x14ac:dyDescent="0.3">
      <c r="A1" s="130" t="s">
        <v>184</v>
      </c>
      <c r="B1" s="131"/>
      <c r="C1" s="131"/>
      <c r="D1" s="132"/>
    </row>
    <row r="2" spans="1:4" x14ac:dyDescent="0.3">
      <c r="A2" s="133" t="str">
        <f>'Formato 1'!A2</f>
        <v>MUNICIPIO DE SANTA CATARINA, GTO.</v>
      </c>
      <c r="B2" s="134"/>
      <c r="C2" s="134"/>
      <c r="D2" s="135"/>
    </row>
    <row r="3" spans="1:4" x14ac:dyDescent="0.3">
      <c r="A3" s="136" t="s">
        <v>185</v>
      </c>
      <c r="B3" s="137"/>
      <c r="C3" s="137"/>
      <c r="D3" s="138"/>
    </row>
    <row r="4" spans="1:4" x14ac:dyDescent="0.3">
      <c r="A4" s="136" t="str">
        <f>'Formato 3'!A4</f>
        <v>Del 1 de enero al 30 de junio de 2026</v>
      </c>
      <c r="B4" s="137"/>
      <c r="C4" s="137"/>
      <c r="D4" s="138"/>
    </row>
    <row r="5" spans="1:4" x14ac:dyDescent="0.3">
      <c r="A5" s="139" t="s">
        <v>2</v>
      </c>
      <c r="B5" s="140"/>
      <c r="C5" s="140"/>
      <c r="D5" s="141"/>
    </row>
    <row r="6" spans="1:4" ht="15" customHeight="1" x14ac:dyDescent="0.3"/>
    <row r="7" spans="1:4" ht="28.8" x14ac:dyDescent="0.3">
      <c r="A7" s="12" t="s">
        <v>5</v>
      </c>
      <c r="B7" s="7" t="s">
        <v>186</v>
      </c>
      <c r="C7" s="7" t="s">
        <v>187</v>
      </c>
      <c r="D7" s="7" t="s">
        <v>188</v>
      </c>
    </row>
    <row r="8" spans="1:4" x14ac:dyDescent="0.3">
      <c r="A8" s="3" t="s">
        <v>189</v>
      </c>
      <c r="B8" s="13">
        <f>B9+B10+B11</f>
        <v>97050724.239999995</v>
      </c>
      <c r="C8" s="13">
        <f>C9+C10+C11</f>
        <v>57360992.270000003</v>
      </c>
      <c r="D8" s="13">
        <f>D9+D10+D11</f>
        <v>57360992.270000003</v>
      </c>
    </row>
    <row r="9" spans="1:4" x14ac:dyDescent="0.3">
      <c r="A9" s="51" t="s">
        <v>190</v>
      </c>
      <c r="B9" s="77">
        <v>77250167.239999995</v>
      </c>
      <c r="C9" s="77">
        <v>45280753.940000005</v>
      </c>
      <c r="D9" s="77">
        <v>45280753.940000005</v>
      </c>
    </row>
    <row r="10" spans="1:4" x14ac:dyDescent="0.3">
      <c r="A10" s="51" t="s">
        <v>191</v>
      </c>
      <c r="B10" s="77">
        <v>19800557</v>
      </c>
      <c r="C10" s="77">
        <v>12080238.33</v>
      </c>
      <c r="D10" s="77">
        <v>12080238.33</v>
      </c>
    </row>
    <row r="11" spans="1:4" x14ac:dyDescent="0.3">
      <c r="A11" s="51" t="s">
        <v>192</v>
      </c>
      <c r="B11" s="77">
        <v>0</v>
      </c>
      <c r="C11" s="77">
        <v>0</v>
      </c>
      <c r="D11" s="77">
        <v>0</v>
      </c>
    </row>
    <row r="12" spans="1:4" x14ac:dyDescent="0.3">
      <c r="A12" s="40"/>
      <c r="B12" s="74"/>
      <c r="C12" s="74"/>
      <c r="D12" s="74"/>
    </row>
    <row r="13" spans="1:4" x14ac:dyDescent="0.3">
      <c r="A13" s="3" t="s">
        <v>193</v>
      </c>
      <c r="B13" s="13">
        <v>97050724.239999995</v>
      </c>
      <c r="C13" s="13">
        <v>58294856.089999996</v>
      </c>
      <c r="D13" s="13">
        <v>58294856.089999996</v>
      </c>
    </row>
    <row r="14" spans="1:4" x14ac:dyDescent="0.3">
      <c r="A14" s="51" t="s">
        <v>194</v>
      </c>
      <c r="B14" s="77">
        <v>77250167.239999995</v>
      </c>
      <c r="C14" s="77">
        <v>39101394.479999997</v>
      </c>
      <c r="D14" s="77">
        <v>39101394.479999997</v>
      </c>
    </row>
    <row r="15" spans="1:4" x14ac:dyDescent="0.3">
      <c r="A15" s="51" t="s">
        <v>195</v>
      </c>
      <c r="B15" s="77">
        <v>19800557</v>
      </c>
      <c r="C15" s="77">
        <v>19193461.609999999</v>
      </c>
      <c r="D15" s="77">
        <v>19193461.609999999</v>
      </c>
    </row>
    <row r="16" spans="1:4" x14ac:dyDescent="0.3">
      <c r="A16" s="40"/>
      <c r="B16" s="74"/>
      <c r="C16" s="74"/>
      <c r="D16" s="74"/>
    </row>
    <row r="17" spans="1:4" x14ac:dyDescent="0.3">
      <c r="A17" s="3" t="s">
        <v>196</v>
      </c>
      <c r="B17" s="14">
        <v>0</v>
      </c>
      <c r="C17" s="13">
        <v>20246664.34</v>
      </c>
      <c r="D17" s="13">
        <v>20246664.34</v>
      </c>
    </row>
    <row r="18" spans="1:4" x14ac:dyDescent="0.3">
      <c r="A18" s="51" t="s">
        <v>197</v>
      </c>
      <c r="B18" s="15">
        <v>0</v>
      </c>
      <c r="C18" s="41">
        <v>13152594.07</v>
      </c>
      <c r="D18" s="41">
        <v>13152594.07</v>
      </c>
    </row>
    <row r="19" spans="1:4" x14ac:dyDescent="0.3">
      <c r="A19" s="51" t="s">
        <v>198</v>
      </c>
      <c r="B19" s="15">
        <v>0</v>
      </c>
      <c r="C19" s="41">
        <v>7094070.2699999996</v>
      </c>
      <c r="D19" s="41">
        <v>7094070.2699999996</v>
      </c>
    </row>
    <row r="20" spans="1:4" x14ac:dyDescent="0.3">
      <c r="A20" s="40"/>
      <c r="B20" s="74"/>
      <c r="C20" s="74"/>
      <c r="D20" s="74"/>
    </row>
    <row r="21" spans="1:4" x14ac:dyDescent="0.3">
      <c r="A21" s="3" t="s">
        <v>199</v>
      </c>
      <c r="B21" s="13">
        <f>B8-B13+B17</f>
        <v>0</v>
      </c>
      <c r="C21" s="13">
        <f>C8-C13+C17</f>
        <v>19312800.520000007</v>
      </c>
      <c r="D21" s="13">
        <f>D8-D13+D17</f>
        <v>19312800.520000007</v>
      </c>
    </row>
    <row r="22" spans="1:4" x14ac:dyDescent="0.3">
      <c r="A22" s="3"/>
      <c r="B22" s="74"/>
      <c r="C22" s="74"/>
      <c r="D22" s="74"/>
    </row>
    <row r="23" spans="1:4" x14ac:dyDescent="0.3">
      <c r="A23" s="3" t="s">
        <v>200</v>
      </c>
      <c r="B23" s="13">
        <f>B21-B11</f>
        <v>0</v>
      </c>
      <c r="C23" s="13">
        <f>C21-C11</f>
        <v>19312800.520000007</v>
      </c>
      <c r="D23" s="13">
        <f>D21-D11</f>
        <v>19312800.520000007</v>
      </c>
    </row>
    <row r="24" spans="1:4" x14ac:dyDescent="0.3">
      <c r="A24" s="3"/>
      <c r="B24" s="16"/>
      <c r="C24" s="16"/>
      <c r="D24" s="16"/>
    </row>
    <row r="25" spans="1:4" x14ac:dyDescent="0.3">
      <c r="A25" s="17" t="s">
        <v>201</v>
      </c>
      <c r="B25" s="13">
        <f>B23-B17</f>
        <v>0</v>
      </c>
      <c r="C25" s="13">
        <f>C23-C17</f>
        <v>-933863.81999999285</v>
      </c>
      <c r="D25" s="13">
        <f>D23-D17</f>
        <v>-933863.81999999285</v>
      </c>
    </row>
    <row r="26" spans="1:4" x14ac:dyDescent="0.3">
      <c r="A26" s="18"/>
      <c r="B26" s="65"/>
      <c r="C26" s="65"/>
      <c r="D26" s="65"/>
    </row>
    <row r="27" spans="1:4" x14ac:dyDescent="0.3">
      <c r="A27" s="54"/>
    </row>
    <row r="28" spans="1:4" x14ac:dyDescent="0.3">
      <c r="A28" s="12" t="s">
        <v>5</v>
      </c>
      <c r="B28" s="7" t="s">
        <v>202</v>
      </c>
      <c r="C28" s="7" t="s">
        <v>187</v>
      </c>
      <c r="D28" s="7" t="s">
        <v>203</v>
      </c>
    </row>
    <row r="29" spans="1:4" x14ac:dyDescent="0.3">
      <c r="A29" s="3" t="s">
        <v>204</v>
      </c>
      <c r="B29" s="4">
        <v>0</v>
      </c>
      <c r="C29" s="4">
        <v>0</v>
      </c>
      <c r="D29" s="4">
        <v>0</v>
      </c>
    </row>
    <row r="30" spans="1:4" x14ac:dyDescent="0.3">
      <c r="A30" s="51" t="s">
        <v>205</v>
      </c>
      <c r="B30" s="41">
        <v>0</v>
      </c>
      <c r="C30" s="41">
        <v>0</v>
      </c>
      <c r="D30" s="41">
        <v>0</v>
      </c>
    </row>
    <row r="31" spans="1:4" x14ac:dyDescent="0.3">
      <c r="A31" s="51" t="s">
        <v>206</v>
      </c>
      <c r="B31" s="41">
        <v>0</v>
      </c>
      <c r="C31" s="41">
        <v>0</v>
      </c>
      <c r="D31" s="41">
        <v>0</v>
      </c>
    </row>
    <row r="32" spans="1:4" x14ac:dyDescent="0.3">
      <c r="A32" s="39"/>
      <c r="B32" s="43"/>
      <c r="C32" s="43"/>
      <c r="D32" s="43"/>
    </row>
    <row r="33" spans="1:4" ht="14.4" customHeight="1" x14ac:dyDescent="0.3">
      <c r="A33" s="3" t="s">
        <v>207</v>
      </c>
      <c r="B33" s="4">
        <f>B25+B29</f>
        <v>0</v>
      </c>
      <c r="C33" s="4">
        <f>C25+C29</f>
        <v>-933863.81999999285</v>
      </c>
      <c r="D33" s="4">
        <f>D25+D29</f>
        <v>-933863.81999999285</v>
      </c>
    </row>
    <row r="34" spans="1:4" ht="14.4" customHeight="1" x14ac:dyDescent="0.3">
      <c r="A34" s="49"/>
      <c r="B34" s="50"/>
      <c r="C34" s="50"/>
      <c r="D34" s="50"/>
    </row>
    <row r="35" spans="1:4" ht="14.4" customHeight="1" x14ac:dyDescent="0.3">
      <c r="A35" s="54"/>
    </row>
    <row r="36" spans="1:4" ht="28.8" x14ac:dyDescent="0.3">
      <c r="A36" s="12" t="s">
        <v>5</v>
      </c>
      <c r="B36" s="7" t="s">
        <v>186</v>
      </c>
      <c r="C36" s="7" t="s">
        <v>187</v>
      </c>
      <c r="D36" s="7" t="s">
        <v>188</v>
      </c>
    </row>
    <row r="37" spans="1:4" ht="14.4" customHeight="1" x14ac:dyDescent="0.3">
      <c r="A37" s="3" t="s">
        <v>208</v>
      </c>
      <c r="B37" s="4">
        <v>0</v>
      </c>
      <c r="C37" s="4">
        <v>0</v>
      </c>
      <c r="D37" s="4">
        <v>0</v>
      </c>
    </row>
    <row r="38" spans="1:4" x14ac:dyDescent="0.3">
      <c r="A38" s="51" t="s">
        <v>209</v>
      </c>
      <c r="B38" s="41">
        <v>0</v>
      </c>
      <c r="C38" s="41">
        <v>0</v>
      </c>
      <c r="D38" s="41">
        <v>0</v>
      </c>
    </row>
    <row r="39" spans="1:4" x14ac:dyDescent="0.3">
      <c r="A39" s="51" t="s">
        <v>210</v>
      </c>
      <c r="B39" s="41">
        <v>0</v>
      </c>
      <c r="C39" s="41">
        <v>0</v>
      </c>
      <c r="D39" s="41">
        <v>0</v>
      </c>
    </row>
    <row r="40" spans="1:4" x14ac:dyDescent="0.3">
      <c r="A40" s="3" t="s">
        <v>211</v>
      </c>
      <c r="B40" s="4">
        <v>0</v>
      </c>
      <c r="C40" s="4">
        <v>0</v>
      </c>
      <c r="D40" s="4">
        <v>0</v>
      </c>
    </row>
    <row r="41" spans="1:4" x14ac:dyDescent="0.3">
      <c r="A41" s="51" t="s">
        <v>212</v>
      </c>
      <c r="B41" s="41">
        <v>0</v>
      </c>
      <c r="C41" s="41">
        <v>0</v>
      </c>
      <c r="D41" s="41">
        <v>0</v>
      </c>
    </row>
    <row r="42" spans="1:4" x14ac:dyDescent="0.3">
      <c r="A42" s="51" t="s">
        <v>213</v>
      </c>
      <c r="B42" s="41">
        <v>0</v>
      </c>
      <c r="C42" s="41">
        <v>0</v>
      </c>
      <c r="D42" s="41">
        <v>0</v>
      </c>
    </row>
    <row r="43" spans="1:4" x14ac:dyDescent="0.3">
      <c r="A43" s="39"/>
      <c r="B43" s="43"/>
      <c r="C43" s="43"/>
      <c r="D43" s="43"/>
    </row>
    <row r="44" spans="1:4" x14ac:dyDescent="0.3">
      <c r="A44" s="3" t="s">
        <v>214</v>
      </c>
      <c r="B44" s="4">
        <v>0</v>
      </c>
      <c r="C44" s="4">
        <v>0</v>
      </c>
      <c r="D44" s="4">
        <v>0</v>
      </c>
    </row>
    <row r="45" spans="1:4" x14ac:dyDescent="0.3">
      <c r="A45" s="19"/>
      <c r="B45" s="50"/>
      <c r="C45" s="50"/>
      <c r="D45" s="50"/>
    </row>
    <row r="47" spans="1:4" ht="28.8" x14ac:dyDescent="0.3">
      <c r="A47" s="12" t="s">
        <v>5</v>
      </c>
      <c r="B47" s="7" t="s">
        <v>186</v>
      </c>
      <c r="C47" s="7" t="s">
        <v>187</v>
      </c>
      <c r="D47" s="7" t="s">
        <v>188</v>
      </c>
    </row>
    <row r="48" spans="1:4" x14ac:dyDescent="0.3">
      <c r="A48" s="78" t="s">
        <v>215</v>
      </c>
      <c r="B48" s="79">
        <v>77250167.239999995</v>
      </c>
      <c r="C48" s="79">
        <v>45280753.940000005</v>
      </c>
      <c r="D48" s="79">
        <v>45280753.940000005</v>
      </c>
    </row>
    <row r="49" spans="1:4" x14ac:dyDescent="0.3">
      <c r="A49" s="20" t="s">
        <v>216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3">
      <c r="A50" s="80" t="s">
        <v>209</v>
      </c>
      <c r="B50" s="41">
        <v>0</v>
      </c>
      <c r="C50" s="41">
        <v>0</v>
      </c>
      <c r="D50" s="41">
        <v>0</v>
      </c>
    </row>
    <row r="51" spans="1:4" x14ac:dyDescent="0.3">
      <c r="A51" s="80" t="s">
        <v>212</v>
      </c>
      <c r="B51" s="41">
        <v>0</v>
      </c>
      <c r="C51" s="41">
        <v>0</v>
      </c>
      <c r="D51" s="41">
        <v>0</v>
      </c>
    </row>
    <row r="52" spans="1:4" x14ac:dyDescent="0.3">
      <c r="A52" s="39"/>
      <c r="B52" s="43"/>
      <c r="C52" s="43"/>
      <c r="D52" s="43"/>
    </row>
    <row r="53" spans="1:4" x14ac:dyDescent="0.3">
      <c r="A53" s="51" t="s">
        <v>194</v>
      </c>
      <c r="B53" s="41">
        <v>77250167.239999995</v>
      </c>
      <c r="C53" s="41">
        <v>39101394.479999997</v>
      </c>
      <c r="D53" s="41">
        <v>39101394.479999997</v>
      </c>
    </row>
    <row r="54" spans="1:4" x14ac:dyDescent="0.3">
      <c r="A54" s="39"/>
      <c r="B54" s="43"/>
      <c r="C54" s="43"/>
      <c r="D54" s="43"/>
    </row>
    <row r="55" spans="1:4" x14ac:dyDescent="0.3">
      <c r="A55" s="51" t="s">
        <v>197</v>
      </c>
      <c r="B55" s="21"/>
      <c r="C55" s="41">
        <v>13152594.07</v>
      </c>
      <c r="D55" s="41">
        <v>13152594.07</v>
      </c>
    </row>
    <row r="56" spans="1:4" x14ac:dyDescent="0.3">
      <c r="A56" s="39"/>
      <c r="B56" s="43"/>
      <c r="C56" s="43"/>
      <c r="D56" s="43"/>
    </row>
    <row r="57" spans="1:4" x14ac:dyDescent="0.3">
      <c r="A57" s="17" t="s">
        <v>217</v>
      </c>
      <c r="B57" s="4">
        <f>B48+B49-B53+B55</f>
        <v>0</v>
      </c>
      <c r="C57" s="4">
        <f>C48+C49-C53+C55</f>
        <v>19331953.530000009</v>
      </c>
      <c r="D57" s="4">
        <f>D48+D49-D53+D55</f>
        <v>19331953.530000009</v>
      </c>
    </row>
    <row r="58" spans="1:4" x14ac:dyDescent="0.3">
      <c r="A58" s="22"/>
      <c r="B58" s="23"/>
      <c r="C58" s="23"/>
      <c r="D58" s="23"/>
    </row>
    <row r="59" spans="1:4" x14ac:dyDescent="0.3">
      <c r="A59" s="17" t="s">
        <v>218</v>
      </c>
      <c r="B59" s="4">
        <f>B57-B49</f>
        <v>0</v>
      </c>
      <c r="C59" s="4">
        <f>C57-C49</f>
        <v>19331953.530000009</v>
      </c>
      <c r="D59" s="4">
        <f>D57-D49</f>
        <v>19331953.530000009</v>
      </c>
    </row>
    <row r="60" spans="1:4" x14ac:dyDescent="0.3">
      <c r="A60" s="49"/>
      <c r="B60" s="50"/>
      <c r="C60" s="50"/>
      <c r="D60" s="50"/>
    </row>
    <row r="62" spans="1:4" ht="28.8" x14ac:dyDescent="0.3">
      <c r="A62" s="12" t="s">
        <v>5</v>
      </c>
      <c r="B62" s="7" t="s">
        <v>186</v>
      </c>
      <c r="C62" s="7" t="s">
        <v>187</v>
      </c>
      <c r="D62" s="7" t="s">
        <v>188</v>
      </c>
    </row>
    <row r="63" spans="1:4" x14ac:dyDescent="0.3">
      <c r="A63" s="78" t="s">
        <v>191</v>
      </c>
      <c r="B63" s="81">
        <v>19800557</v>
      </c>
      <c r="C63" s="81">
        <v>12080238.33</v>
      </c>
      <c r="D63" s="81">
        <v>12080238.33</v>
      </c>
    </row>
    <row r="64" spans="1:4" x14ac:dyDescent="0.3">
      <c r="A64" s="20" t="s">
        <v>219</v>
      </c>
      <c r="B64" s="13">
        <f>B65-B66</f>
        <v>0</v>
      </c>
      <c r="C64" s="13">
        <f>C65-C66</f>
        <v>0</v>
      </c>
      <c r="D64" s="13">
        <f>D65-D66</f>
        <v>0</v>
      </c>
    </row>
    <row r="65" spans="1:4" x14ac:dyDescent="0.3">
      <c r="A65" s="80" t="s">
        <v>210</v>
      </c>
      <c r="B65" s="77">
        <v>0</v>
      </c>
      <c r="C65" s="77">
        <v>0</v>
      </c>
      <c r="D65" s="77">
        <v>0</v>
      </c>
    </row>
    <row r="66" spans="1:4" x14ac:dyDescent="0.3">
      <c r="A66" s="80" t="s">
        <v>213</v>
      </c>
      <c r="B66" s="77">
        <v>0</v>
      </c>
      <c r="C66" s="77">
        <v>0</v>
      </c>
      <c r="D66" s="77">
        <v>0</v>
      </c>
    </row>
    <row r="67" spans="1:4" x14ac:dyDescent="0.3">
      <c r="A67" s="39"/>
      <c r="B67" s="74"/>
      <c r="C67" s="74"/>
      <c r="D67" s="74"/>
    </row>
    <row r="68" spans="1:4" x14ac:dyDescent="0.3">
      <c r="A68" s="51" t="s">
        <v>220</v>
      </c>
      <c r="B68" s="77">
        <v>19800557</v>
      </c>
      <c r="C68" s="77">
        <v>19193461.609999999</v>
      </c>
      <c r="D68" s="77">
        <v>19193461.609999999</v>
      </c>
    </row>
    <row r="69" spans="1:4" x14ac:dyDescent="0.3">
      <c r="A69" s="39"/>
      <c r="B69" s="74"/>
      <c r="C69" s="74"/>
      <c r="D69" s="74"/>
    </row>
    <row r="70" spans="1:4" x14ac:dyDescent="0.3">
      <c r="A70" s="51" t="s">
        <v>198</v>
      </c>
      <c r="B70" s="15">
        <v>0</v>
      </c>
      <c r="C70" s="77">
        <v>7094070.2699999996</v>
      </c>
      <c r="D70" s="77">
        <v>7094070.2699999996</v>
      </c>
    </row>
    <row r="71" spans="1:4" x14ac:dyDescent="0.3">
      <c r="A71" s="39"/>
      <c r="B71" s="74"/>
      <c r="C71" s="74"/>
      <c r="D71" s="74"/>
    </row>
    <row r="72" spans="1:4" x14ac:dyDescent="0.3">
      <c r="A72" s="17" t="s">
        <v>221</v>
      </c>
      <c r="B72" s="13">
        <f>B63+B64-B68+B70</f>
        <v>0</v>
      </c>
      <c r="C72" s="13">
        <f>C63+C64-C68+C70</f>
        <v>-19153.009999999776</v>
      </c>
      <c r="D72" s="13">
        <f>D63+D64-D68+D70</f>
        <v>-19153.009999999776</v>
      </c>
    </row>
    <row r="73" spans="1:4" x14ac:dyDescent="0.3">
      <c r="A73" s="39"/>
      <c r="B73" s="74"/>
      <c r="C73" s="74"/>
      <c r="D73" s="74"/>
    </row>
    <row r="74" spans="1:4" x14ac:dyDescent="0.3">
      <c r="A74" s="17" t="s">
        <v>222</v>
      </c>
      <c r="B74" s="13">
        <f>B72-B64</f>
        <v>0</v>
      </c>
      <c r="C74" s="13">
        <f>C72-C64</f>
        <v>-19153.009999999776</v>
      </c>
      <c r="D74" s="13">
        <f>D72-D64</f>
        <v>-19153.009999999776</v>
      </c>
    </row>
    <row r="75" spans="1:4" x14ac:dyDescent="0.3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87"/>
  <sheetViews>
    <sheetView showGridLines="0" tabSelected="1" topLeftCell="C55" zoomScale="75" zoomScaleNormal="75" workbookViewId="0">
      <selection activeCell="Q79" sqref="Q78:Q79"/>
    </sheetView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130" t="s">
        <v>223</v>
      </c>
      <c r="B1" s="131"/>
      <c r="C1" s="131"/>
      <c r="D1" s="131"/>
      <c r="E1" s="131"/>
      <c r="F1" s="131"/>
      <c r="G1" s="132"/>
    </row>
    <row r="2" spans="1:7" x14ac:dyDescent="0.3">
      <c r="A2" s="93" t="str">
        <f>'Formato 1'!A2</f>
        <v>MUNICIPIO DE SANTA CATARINA, GTO.</v>
      </c>
      <c r="B2" s="94"/>
      <c r="C2" s="94"/>
      <c r="D2" s="94"/>
      <c r="E2" s="94"/>
      <c r="F2" s="94"/>
      <c r="G2" s="95"/>
    </row>
    <row r="3" spans="1:7" x14ac:dyDescent="0.3">
      <c r="A3" s="96" t="s">
        <v>224</v>
      </c>
      <c r="B3" s="97"/>
      <c r="C3" s="97"/>
      <c r="D3" s="97"/>
      <c r="E3" s="97"/>
      <c r="F3" s="97"/>
      <c r="G3" s="98"/>
    </row>
    <row r="4" spans="1:7" x14ac:dyDescent="0.3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3">
      <c r="A5" s="99" t="s">
        <v>2</v>
      </c>
      <c r="B5" s="100"/>
      <c r="C5" s="100"/>
      <c r="D5" s="100"/>
      <c r="E5" s="100"/>
      <c r="F5" s="100"/>
      <c r="G5" s="101"/>
    </row>
    <row r="6" spans="1:7" x14ac:dyDescent="0.3">
      <c r="A6" s="143" t="s">
        <v>5</v>
      </c>
      <c r="B6" s="145" t="s">
        <v>225</v>
      </c>
      <c r="C6" s="145"/>
      <c r="D6" s="145"/>
      <c r="E6" s="145"/>
      <c r="F6" s="145"/>
      <c r="G6" s="145" t="s">
        <v>226</v>
      </c>
    </row>
    <row r="7" spans="1:7" ht="28.8" x14ac:dyDescent="0.3">
      <c r="A7" s="144"/>
      <c r="B7" s="24" t="s">
        <v>227</v>
      </c>
      <c r="C7" s="7" t="s">
        <v>228</v>
      </c>
      <c r="D7" s="24" t="s">
        <v>229</v>
      </c>
      <c r="E7" s="24" t="s">
        <v>187</v>
      </c>
      <c r="F7" s="24" t="s">
        <v>230</v>
      </c>
      <c r="G7" s="145"/>
    </row>
    <row r="8" spans="1:7" x14ac:dyDescent="0.3">
      <c r="A8" s="25" t="s">
        <v>231</v>
      </c>
      <c r="B8" s="74"/>
      <c r="C8" s="74"/>
      <c r="D8" s="74"/>
      <c r="E8" s="74"/>
      <c r="F8" s="74"/>
      <c r="G8" s="74"/>
    </row>
    <row r="9" spans="1:7" x14ac:dyDescent="0.3">
      <c r="A9" s="51" t="s">
        <v>232</v>
      </c>
      <c r="B9" s="41">
        <v>1942077.28</v>
      </c>
      <c r="C9" s="41">
        <v>119448</v>
      </c>
      <c r="D9" s="41">
        <f>B9+C9</f>
        <v>2061525.28</v>
      </c>
      <c r="E9" s="41">
        <v>1691973.74</v>
      </c>
      <c r="F9" s="41">
        <v>1691973.74</v>
      </c>
      <c r="G9" s="41">
        <f>F9-B9</f>
        <v>-250103.54000000004</v>
      </c>
    </row>
    <row r="10" spans="1:7" x14ac:dyDescent="0.3">
      <c r="A10" s="51" t="s">
        <v>233</v>
      </c>
      <c r="B10" s="41">
        <v>0</v>
      </c>
      <c r="C10" s="41">
        <v>0</v>
      </c>
      <c r="D10" s="41">
        <f t="shared" ref="D10:D15" si="0">B10+C10</f>
        <v>0</v>
      </c>
      <c r="E10" s="41">
        <v>0</v>
      </c>
      <c r="F10" s="41">
        <v>0</v>
      </c>
      <c r="G10" s="41">
        <f t="shared" ref="G10:G39" si="1">F10-B10</f>
        <v>0</v>
      </c>
    </row>
    <row r="11" spans="1:7" x14ac:dyDescent="0.3">
      <c r="A11" s="51" t="s">
        <v>234</v>
      </c>
      <c r="B11" s="41">
        <v>0</v>
      </c>
      <c r="C11" s="41">
        <v>0</v>
      </c>
      <c r="D11" s="41">
        <f t="shared" si="0"/>
        <v>0</v>
      </c>
      <c r="E11" s="41">
        <v>0</v>
      </c>
      <c r="F11" s="41">
        <v>0</v>
      </c>
      <c r="G11" s="41">
        <f t="shared" si="1"/>
        <v>0</v>
      </c>
    </row>
    <row r="12" spans="1:7" x14ac:dyDescent="0.3">
      <c r="A12" s="51" t="s">
        <v>235</v>
      </c>
      <c r="B12" s="41">
        <v>3168927.36</v>
      </c>
      <c r="C12" s="41">
        <v>-247152</v>
      </c>
      <c r="D12" s="41">
        <f t="shared" si="0"/>
        <v>2921775.36</v>
      </c>
      <c r="E12" s="41">
        <v>1511814.94</v>
      </c>
      <c r="F12" s="41">
        <v>1511814.94</v>
      </c>
      <c r="G12" s="41">
        <f t="shared" si="1"/>
        <v>-1657112.42</v>
      </c>
    </row>
    <row r="13" spans="1:7" x14ac:dyDescent="0.3">
      <c r="A13" s="51" t="s">
        <v>236</v>
      </c>
      <c r="B13" s="41">
        <v>481211.43</v>
      </c>
      <c r="C13" s="41">
        <v>180030.74000000005</v>
      </c>
      <c r="D13" s="41">
        <f t="shared" si="0"/>
        <v>661242.17000000004</v>
      </c>
      <c r="E13" s="41">
        <v>266153.28999999998</v>
      </c>
      <c r="F13" s="41">
        <v>266153.28999999998</v>
      </c>
      <c r="G13" s="41">
        <f t="shared" si="1"/>
        <v>-215058.14</v>
      </c>
    </row>
    <row r="14" spans="1:7" x14ac:dyDescent="0.3">
      <c r="A14" s="51" t="s">
        <v>237</v>
      </c>
      <c r="B14" s="41">
        <v>328337.17</v>
      </c>
      <c r="C14" s="41">
        <v>41686</v>
      </c>
      <c r="D14" s="41">
        <f t="shared" si="0"/>
        <v>370023.17</v>
      </c>
      <c r="E14" s="41">
        <v>214143.48</v>
      </c>
      <c r="F14" s="41">
        <v>214143.48</v>
      </c>
      <c r="G14" s="41">
        <f t="shared" si="1"/>
        <v>-114193.68999999997</v>
      </c>
    </row>
    <row r="15" spans="1:7" x14ac:dyDescent="0.3">
      <c r="A15" s="51" t="s">
        <v>238</v>
      </c>
      <c r="B15" s="41">
        <v>0</v>
      </c>
      <c r="C15" s="41">
        <v>0</v>
      </c>
      <c r="D15" s="41">
        <f t="shared" si="0"/>
        <v>0</v>
      </c>
      <c r="E15" s="41">
        <v>0</v>
      </c>
      <c r="F15" s="41">
        <v>0</v>
      </c>
      <c r="G15" s="41">
        <f t="shared" si="1"/>
        <v>0</v>
      </c>
    </row>
    <row r="16" spans="1:7" x14ac:dyDescent="0.3">
      <c r="A16" s="75" t="s">
        <v>239</v>
      </c>
      <c r="B16" s="41">
        <f t="shared" ref="B16:F16" si="2">SUM(B17:B27)</f>
        <v>70345800</v>
      </c>
      <c r="C16" s="41">
        <f t="shared" si="2"/>
        <v>2048428</v>
      </c>
      <c r="D16" s="41">
        <f t="shared" si="2"/>
        <v>72394228</v>
      </c>
      <c r="E16" s="41">
        <f t="shared" si="2"/>
        <v>39331401.609999999</v>
      </c>
      <c r="F16" s="41">
        <f t="shared" si="2"/>
        <v>39331401.609999999</v>
      </c>
      <c r="G16" s="41">
        <f t="shared" si="1"/>
        <v>-31014398.390000001</v>
      </c>
    </row>
    <row r="17" spans="1:7" x14ac:dyDescent="0.3">
      <c r="A17" s="60" t="s">
        <v>240</v>
      </c>
      <c r="B17" s="41">
        <v>26266612</v>
      </c>
      <c r="C17" s="41">
        <v>390048</v>
      </c>
      <c r="D17" s="41">
        <f t="shared" ref="D17:D27" si="3">B17+C17</f>
        <v>26656660</v>
      </c>
      <c r="E17" s="41">
        <v>14764392.26</v>
      </c>
      <c r="F17" s="41">
        <v>14764392.26</v>
      </c>
      <c r="G17" s="41">
        <f t="shared" si="1"/>
        <v>-11502219.74</v>
      </c>
    </row>
    <row r="18" spans="1:7" x14ac:dyDescent="0.3">
      <c r="A18" s="60" t="s">
        <v>241</v>
      </c>
      <c r="B18" s="41">
        <v>39188431</v>
      </c>
      <c r="C18" s="41">
        <v>242931</v>
      </c>
      <c r="D18" s="41">
        <f t="shared" si="3"/>
        <v>39431362</v>
      </c>
      <c r="E18" s="41">
        <v>20409456.5</v>
      </c>
      <c r="F18" s="41">
        <v>20409456.5</v>
      </c>
      <c r="G18" s="41">
        <f t="shared" si="1"/>
        <v>-18778974.5</v>
      </c>
    </row>
    <row r="19" spans="1:7" x14ac:dyDescent="0.3">
      <c r="A19" s="60" t="s">
        <v>242</v>
      </c>
      <c r="B19" s="41">
        <v>435446</v>
      </c>
      <c r="C19" s="41">
        <v>1763333</v>
      </c>
      <c r="D19" s="41">
        <f t="shared" si="3"/>
        <v>2198779</v>
      </c>
      <c r="E19" s="41">
        <v>1748848.56</v>
      </c>
      <c r="F19" s="41">
        <v>1748848.56</v>
      </c>
      <c r="G19" s="41">
        <f t="shared" si="1"/>
        <v>1313402.56</v>
      </c>
    </row>
    <row r="20" spans="1:7" x14ac:dyDescent="0.3">
      <c r="A20" s="60" t="s">
        <v>243</v>
      </c>
      <c r="B20" s="41">
        <v>0</v>
      </c>
      <c r="C20" s="41">
        <v>0</v>
      </c>
      <c r="D20" s="41">
        <f t="shared" si="3"/>
        <v>0</v>
      </c>
      <c r="E20" s="41">
        <v>0</v>
      </c>
      <c r="F20" s="41">
        <v>0</v>
      </c>
      <c r="G20" s="41">
        <f t="shared" si="1"/>
        <v>0</v>
      </c>
    </row>
    <row r="21" spans="1:7" x14ac:dyDescent="0.3">
      <c r="A21" s="60" t="s">
        <v>244</v>
      </c>
      <c r="B21" s="41">
        <v>0</v>
      </c>
      <c r="C21" s="41">
        <v>0</v>
      </c>
      <c r="D21" s="41">
        <f t="shared" si="3"/>
        <v>0</v>
      </c>
      <c r="E21" s="41">
        <v>0</v>
      </c>
      <c r="F21" s="41">
        <v>0</v>
      </c>
      <c r="G21" s="41">
        <f t="shared" si="1"/>
        <v>0</v>
      </c>
    </row>
    <row r="22" spans="1:7" x14ac:dyDescent="0.3">
      <c r="A22" s="60" t="s">
        <v>245</v>
      </c>
      <c r="B22" s="41">
        <v>2007656</v>
      </c>
      <c r="C22" s="41">
        <v>-237690</v>
      </c>
      <c r="D22" s="41">
        <f t="shared" si="3"/>
        <v>1769966</v>
      </c>
      <c r="E22" s="41">
        <v>1020480.29</v>
      </c>
      <c r="F22" s="41">
        <v>1020480.29</v>
      </c>
      <c r="G22" s="41">
        <f t="shared" si="1"/>
        <v>-987175.71</v>
      </c>
    </row>
    <row r="23" spans="1:7" x14ac:dyDescent="0.3">
      <c r="A23" s="60" t="s">
        <v>246</v>
      </c>
      <c r="B23" s="41">
        <v>0</v>
      </c>
      <c r="C23" s="41">
        <v>0</v>
      </c>
      <c r="D23" s="41">
        <f t="shared" si="3"/>
        <v>0</v>
      </c>
      <c r="E23" s="41">
        <v>0</v>
      </c>
      <c r="F23" s="41">
        <v>0</v>
      </c>
      <c r="G23" s="41">
        <f t="shared" si="1"/>
        <v>0</v>
      </c>
    </row>
    <row r="24" spans="1:7" x14ac:dyDescent="0.3">
      <c r="A24" s="60" t="s">
        <v>247</v>
      </c>
      <c r="B24" s="41">
        <v>0</v>
      </c>
      <c r="C24" s="41">
        <v>0</v>
      </c>
      <c r="D24" s="41">
        <f t="shared" si="3"/>
        <v>0</v>
      </c>
      <c r="E24" s="41">
        <v>0</v>
      </c>
      <c r="F24" s="41">
        <v>0</v>
      </c>
      <c r="G24" s="41">
        <f t="shared" si="1"/>
        <v>0</v>
      </c>
    </row>
    <row r="25" spans="1:7" x14ac:dyDescent="0.3">
      <c r="A25" s="60" t="s">
        <v>248</v>
      </c>
      <c r="B25" s="41">
        <v>0</v>
      </c>
      <c r="C25" s="41">
        <v>0</v>
      </c>
      <c r="D25" s="41">
        <f t="shared" si="3"/>
        <v>0</v>
      </c>
      <c r="E25" s="41">
        <v>0</v>
      </c>
      <c r="F25" s="41">
        <v>0</v>
      </c>
      <c r="G25" s="41">
        <f t="shared" si="1"/>
        <v>0</v>
      </c>
    </row>
    <row r="26" spans="1:7" x14ac:dyDescent="0.3">
      <c r="A26" s="60" t="s">
        <v>249</v>
      </c>
      <c r="B26" s="41">
        <v>2447655</v>
      </c>
      <c r="C26" s="41">
        <v>-110194</v>
      </c>
      <c r="D26" s="41">
        <f t="shared" si="3"/>
        <v>2337461</v>
      </c>
      <c r="E26" s="41">
        <v>1388224</v>
      </c>
      <c r="F26" s="41">
        <v>1388224</v>
      </c>
      <c r="G26" s="41">
        <f t="shared" si="1"/>
        <v>-1059431</v>
      </c>
    </row>
    <row r="27" spans="1:7" x14ac:dyDescent="0.3">
      <c r="A27" s="60" t="s">
        <v>250</v>
      </c>
      <c r="B27" s="41">
        <v>0</v>
      </c>
      <c r="C27" s="41">
        <v>0</v>
      </c>
      <c r="D27" s="41">
        <f t="shared" si="3"/>
        <v>0</v>
      </c>
      <c r="E27" s="41">
        <v>0</v>
      </c>
      <c r="F27" s="41">
        <v>0</v>
      </c>
      <c r="G27" s="41">
        <f t="shared" si="1"/>
        <v>0</v>
      </c>
    </row>
    <row r="28" spans="1:7" x14ac:dyDescent="0.3">
      <c r="A28" s="51" t="s">
        <v>251</v>
      </c>
      <c r="B28" s="41">
        <f>SUM(B29:B33)</f>
        <v>766135</v>
      </c>
      <c r="C28" s="41">
        <f t="shared" ref="C28:F28" si="4">SUM(C29:C33)</f>
        <v>591955</v>
      </c>
      <c r="D28" s="41">
        <f t="shared" si="4"/>
        <v>1358090</v>
      </c>
      <c r="E28" s="41">
        <f t="shared" si="4"/>
        <v>663957.39</v>
      </c>
      <c r="F28" s="41">
        <f t="shared" si="4"/>
        <v>663957.39</v>
      </c>
      <c r="G28" s="41">
        <f t="shared" si="1"/>
        <v>-102177.60999999999</v>
      </c>
    </row>
    <row r="29" spans="1:7" x14ac:dyDescent="0.3">
      <c r="A29" s="60" t="s">
        <v>252</v>
      </c>
      <c r="B29" s="41">
        <v>1240</v>
      </c>
      <c r="C29" s="41">
        <v>6000</v>
      </c>
      <c r="D29" s="41">
        <f t="shared" ref="D29:D33" si="5">B29+C29</f>
        <v>7240</v>
      </c>
      <c r="E29" s="41">
        <v>1461.4</v>
      </c>
      <c r="F29" s="41">
        <v>1461.4</v>
      </c>
      <c r="G29" s="41">
        <f t="shared" si="1"/>
        <v>221.40000000000009</v>
      </c>
    </row>
    <row r="30" spans="1:7" x14ac:dyDescent="0.3">
      <c r="A30" s="60" t="s">
        <v>253</v>
      </c>
      <c r="B30" s="41">
        <v>64696</v>
      </c>
      <c r="C30" s="41">
        <v>-44895</v>
      </c>
      <c r="D30" s="41">
        <f t="shared" si="5"/>
        <v>19801</v>
      </c>
      <c r="E30" s="41">
        <v>9900.6</v>
      </c>
      <c r="F30" s="41">
        <v>9900.6</v>
      </c>
      <c r="G30" s="41">
        <f t="shared" si="1"/>
        <v>-54795.4</v>
      </c>
    </row>
    <row r="31" spans="1:7" x14ac:dyDescent="0.3">
      <c r="A31" s="60" t="s">
        <v>254</v>
      </c>
      <c r="B31" s="41">
        <v>354407</v>
      </c>
      <c r="C31" s="41">
        <v>-251268</v>
      </c>
      <c r="D31" s="41">
        <f t="shared" si="5"/>
        <v>103139</v>
      </c>
      <c r="E31" s="41">
        <v>44715.39</v>
      </c>
      <c r="F31" s="41">
        <v>44715.39</v>
      </c>
      <c r="G31" s="41">
        <f t="shared" si="1"/>
        <v>-309691.61</v>
      </c>
    </row>
    <row r="32" spans="1:7" x14ac:dyDescent="0.3">
      <c r="A32" s="60" t="s">
        <v>255</v>
      </c>
      <c r="B32" s="41">
        <v>0</v>
      </c>
      <c r="C32" s="41">
        <v>0</v>
      </c>
      <c r="D32" s="41">
        <f t="shared" si="5"/>
        <v>0</v>
      </c>
      <c r="E32" s="41">
        <v>0</v>
      </c>
      <c r="F32" s="41">
        <v>0</v>
      </c>
      <c r="G32" s="41">
        <f t="shared" si="1"/>
        <v>0</v>
      </c>
    </row>
    <row r="33" spans="1:7" ht="14.4" customHeight="1" x14ac:dyDescent="0.3">
      <c r="A33" s="60" t="s">
        <v>256</v>
      </c>
      <c r="B33" s="41">
        <v>345792</v>
      </c>
      <c r="C33" s="41">
        <v>882118</v>
      </c>
      <c r="D33" s="41">
        <f t="shared" si="5"/>
        <v>1227910</v>
      </c>
      <c r="E33" s="41">
        <v>607880</v>
      </c>
      <c r="F33" s="41">
        <v>607880</v>
      </c>
      <c r="G33" s="41">
        <f t="shared" si="1"/>
        <v>262088</v>
      </c>
    </row>
    <row r="34" spans="1:7" ht="14.4" customHeight="1" x14ac:dyDescent="0.3">
      <c r="A34" s="51" t="s">
        <v>257</v>
      </c>
      <c r="B34" s="41">
        <v>217679</v>
      </c>
      <c r="C34" s="41">
        <v>-16454</v>
      </c>
      <c r="D34" s="41">
        <f t="shared" ref="D34:D39" si="6">B34+C34</f>
        <v>201225</v>
      </c>
      <c r="E34" s="41">
        <v>123997.14</v>
      </c>
      <c r="F34" s="41">
        <v>123997.14</v>
      </c>
      <c r="G34" s="41">
        <f t="shared" si="1"/>
        <v>-93681.86</v>
      </c>
    </row>
    <row r="35" spans="1:7" ht="14.4" customHeight="1" x14ac:dyDescent="0.3">
      <c r="A35" s="51" t="s">
        <v>258</v>
      </c>
      <c r="B35" s="41">
        <f>B36</f>
        <v>0</v>
      </c>
      <c r="C35" s="41">
        <f>C36</f>
        <v>5718312.3499999996</v>
      </c>
      <c r="D35" s="41">
        <f t="shared" si="6"/>
        <v>5718312.3499999996</v>
      </c>
      <c r="E35" s="41">
        <f>E36</f>
        <v>1477312.35</v>
      </c>
      <c r="F35" s="41">
        <f>F36</f>
        <v>1477312.35</v>
      </c>
      <c r="G35" s="41">
        <f t="shared" si="1"/>
        <v>1477312.35</v>
      </c>
    </row>
    <row r="36" spans="1:7" ht="14.4" customHeight="1" x14ac:dyDescent="0.3">
      <c r="A36" s="60" t="s">
        <v>259</v>
      </c>
      <c r="B36" s="41">
        <v>0</v>
      </c>
      <c r="C36" s="41">
        <v>5718312.3499999996</v>
      </c>
      <c r="D36" s="41">
        <f t="shared" si="6"/>
        <v>5718312.3499999996</v>
      </c>
      <c r="E36" s="41">
        <v>1477312.35</v>
      </c>
      <c r="F36" s="41">
        <v>1477312.35</v>
      </c>
      <c r="G36" s="41">
        <f t="shared" si="1"/>
        <v>1477312.35</v>
      </c>
    </row>
    <row r="37" spans="1:7" ht="14.4" customHeight="1" x14ac:dyDescent="0.3">
      <c r="A37" s="51" t="s">
        <v>260</v>
      </c>
      <c r="B37" s="41">
        <f>B38+B39</f>
        <v>0</v>
      </c>
      <c r="C37" s="41">
        <f t="shared" ref="C37:F37" si="7">C38+C39</f>
        <v>0</v>
      </c>
      <c r="D37" s="41">
        <f t="shared" si="6"/>
        <v>0</v>
      </c>
      <c r="E37" s="41">
        <f t="shared" si="7"/>
        <v>0</v>
      </c>
      <c r="F37" s="41">
        <f t="shared" si="7"/>
        <v>0</v>
      </c>
      <c r="G37" s="41">
        <f t="shared" si="1"/>
        <v>0</v>
      </c>
    </row>
    <row r="38" spans="1:7" x14ac:dyDescent="0.3">
      <c r="A38" s="60" t="s">
        <v>261</v>
      </c>
      <c r="B38" s="41">
        <v>0</v>
      </c>
      <c r="C38" s="41">
        <v>0</v>
      </c>
      <c r="D38" s="41">
        <f t="shared" si="6"/>
        <v>0</v>
      </c>
      <c r="E38" s="41">
        <v>0</v>
      </c>
      <c r="F38" s="41">
        <v>0</v>
      </c>
      <c r="G38" s="41">
        <f t="shared" si="1"/>
        <v>0</v>
      </c>
    </row>
    <row r="39" spans="1:7" x14ac:dyDescent="0.3">
      <c r="A39" s="60" t="s">
        <v>262</v>
      </c>
      <c r="B39" s="41">
        <v>0</v>
      </c>
      <c r="C39" s="41">
        <v>0</v>
      </c>
      <c r="D39" s="41">
        <f t="shared" si="6"/>
        <v>0</v>
      </c>
      <c r="E39" s="41">
        <v>0</v>
      </c>
      <c r="F39" s="41">
        <v>0</v>
      </c>
      <c r="G39" s="41">
        <f t="shared" si="1"/>
        <v>0</v>
      </c>
    </row>
    <row r="40" spans="1:7" x14ac:dyDescent="0.3">
      <c r="A40" s="39"/>
      <c r="B40" s="41"/>
      <c r="C40" s="41"/>
      <c r="D40" s="41"/>
      <c r="E40" s="41"/>
      <c r="F40" s="41"/>
      <c r="G40" s="41"/>
    </row>
    <row r="41" spans="1:7" x14ac:dyDescent="0.3">
      <c r="A41" s="3" t="s">
        <v>263</v>
      </c>
      <c r="B41" s="4">
        <f>B9+B10+B11+B12+B13+B14+B15+B16+B28++B34+B35+B37</f>
        <v>77250167.239999995</v>
      </c>
      <c r="C41" s="4">
        <f t="shared" ref="C41:G41" si="8">C9+C10+C11+C12+C13+C14+C15+C16+C28++C34+C35+C37</f>
        <v>8436254.0899999999</v>
      </c>
      <c r="D41" s="4">
        <f>D9+D10+D11+D12+D13+D14+D15+D16+D28++D34+D35+D37</f>
        <v>85686421.329999998</v>
      </c>
      <c r="E41" s="4">
        <f>E9+E10+E11+E12+E13+E14+E15+E16+E28++E34+E35+E37</f>
        <v>45280753.940000005</v>
      </c>
      <c r="F41" s="4">
        <f t="shared" si="8"/>
        <v>45280753.940000005</v>
      </c>
      <c r="G41" s="4">
        <f t="shared" si="8"/>
        <v>-31969413.299999997</v>
      </c>
    </row>
    <row r="42" spans="1:7" x14ac:dyDescent="0.3">
      <c r="A42" s="3" t="s">
        <v>264</v>
      </c>
      <c r="B42" s="76"/>
      <c r="C42" s="76"/>
      <c r="D42" s="76"/>
      <c r="E42" s="76"/>
      <c r="F42" s="76"/>
      <c r="G42" s="4">
        <f>IF((F41-B41)&lt;0,0,(F41-B41))</f>
        <v>0</v>
      </c>
    </row>
    <row r="43" spans="1:7" x14ac:dyDescent="0.3">
      <c r="A43" s="39"/>
      <c r="B43" s="43"/>
      <c r="C43" s="43"/>
      <c r="D43" s="43"/>
      <c r="E43" s="43"/>
      <c r="F43" s="43"/>
      <c r="G43" s="43"/>
    </row>
    <row r="44" spans="1:7" x14ac:dyDescent="0.3">
      <c r="A44" s="3" t="s">
        <v>265</v>
      </c>
      <c r="B44" s="43"/>
      <c r="C44" s="43"/>
      <c r="D44" s="43"/>
      <c r="E44" s="43"/>
      <c r="F44" s="43"/>
      <c r="G44" s="43"/>
    </row>
    <row r="45" spans="1:7" x14ac:dyDescent="0.3">
      <c r="A45" s="51" t="s">
        <v>266</v>
      </c>
      <c r="B45" s="41">
        <f>SUM(B46:B53)</f>
        <v>19800557</v>
      </c>
      <c r="C45" s="41">
        <f t="shared" ref="C45:F45" si="9">SUM(C46:C53)</f>
        <v>748809.33000000007</v>
      </c>
      <c r="D45" s="41">
        <f t="shared" si="9"/>
        <v>20549366.330000002</v>
      </c>
      <c r="E45" s="41">
        <f t="shared" si="9"/>
        <v>12080238.33</v>
      </c>
      <c r="F45" s="41">
        <f t="shared" si="9"/>
        <v>12080238.33</v>
      </c>
      <c r="G45" s="41">
        <f>F45-B45</f>
        <v>-7720318.6699999999</v>
      </c>
    </row>
    <row r="46" spans="1:7" x14ac:dyDescent="0.3">
      <c r="A46" s="63" t="s">
        <v>267</v>
      </c>
      <c r="B46" s="41">
        <v>0</v>
      </c>
      <c r="C46" s="41">
        <v>0</v>
      </c>
      <c r="D46" s="41">
        <f>B46+C46</f>
        <v>0</v>
      </c>
      <c r="E46" s="41">
        <v>0</v>
      </c>
      <c r="F46" s="41">
        <v>0</v>
      </c>
      <c r="G46" s="41">
        <f>F46-B46</f>
        <v>0</v>
      </c>
    </row>
    <row r="47" spans="1:7" x14ac:dyDescent="0.3">
      <c r="A47" s="63" t="s">
        <v>268</v>
      </c>
      <c r="B47" s="41">
        <v>0</v>
      </c>
      <c r="C47" s="41">
        <v>0</v>
      </c>
      <c r="D47" s="41">
        <f t="shared" ref="D47:D53" si="10">B47+C47</f>
        <v>0</v>
      </c>
      <c r="E47" s="41">
        <v>0</v>
      </c>
      <c r="F47" s="41">
        <v>0</v>
      </c>
      <c r="G47" s="41">
        <f t="shared" ref="G47:G48" si="11">F47-B47</f>
        <v>0</v>
      </c>
    </row>
    <row r="48" spans="1:7" x14ac:dyDescent="0.3">
      <c r="A48" s="63" t="s">
        <v>269</v>
      </c>
      <c r="B48" s="41">
        <v>14048046</v>
      </c>
      <c r="C48" s="41">
        <v>-155158.47</v>
      </c>
      <c r="D48" s="41">
        <f t="shared" si="10"/>
        <v>13892887.529999999</v>
      </c>
      <c r="E48" s="41">
        <v>8463980.5299999993</v>
      </c>
      <c r="F48" s="41">
        <v>8463980.5299999993</v>
      </c>
      <c r="G48" s="41">
        <f t="shared" si="11"/>
        <v>-5584065.4700000007</v>
      </c>
    </row>
    <row r="49" spans="1:7" ht="28.8" x14ac:dyDescent="0.3">
      <c r="A49" s="63" t="s">
        <v>270</v>
      </c>
      <c r="B49" s="41">
        <v>5752511</v>
      </c>
      <c r="C49" s="41">
        <v>327928</v>
      </c>
      <c r="D49" s="41">
        <f t="shared" si="10"/>
        <v>6080439</v>
      </c>
      <c r="E49" s="41">
        <v>3040218</v>
      </c>
      <c r="F49" s="41">
        <v>3040218</v>
      </c>
      <c r="G49" s="41">
        <f>F49-B49</f>
        <v>-2712293</v>
      </c>
    </row>
    <row r="50" spans="1:7" x14ac:dyDescent="0.3">
      <c r="A50" s="63" t="s">
        <v>271</v>
      </c>
      <c r="B50" s="41">
        <v>0</v>
      </c>
      <c r="C50" s="41">
        <v>0</v>
      </c>
      <c r="D50" s="41">
        <f t="shared" si="10"/>
        <v>0</v>
      </c>
      <c r="E50" s="41">
        <v>0</v>
      </c>
      <c r="F50" s="41">
        <v>0</v>
      </c>
      <c r="G50" s="41">
        <f t="shared" ref="G50:G63" si="12">F50-B50</f>
        <v>0</v>
      </c>
    </row>
    <row r="51" spans="1:7" x14ac:dyDescent="0.3">
      <c r="A51" s="63" t="s">
        <v>272</v>
      </c>
      <c r="B51" s="41">
        <v>0</v>
      </c>
      <c r="C51" s="41">
        <v>0</v>
      </c>
      <c r="D51" s="41">
        <f t="shared" si="10"/>
        <v>0</v>
      </c>
      <c r="E51" s="41">
        <v>0</v>
      </c>
      <c r="F51" s="41">
        <v>0</v>
      </c>
      <c r="G51" s="41">
        <f t="shared" si="12"/>
        <v>0</v>
      </c>
    </row>
    <row r="52" spans="1:7" x14ac:dyDescent="0.3">
      <c r="A52" s="64" t="s">
        <v>273</v>
      </c>
      <c r="B52" s="41">
        <v>0</v>
      </c>
      <c r="C52" s="41">
        <v>0</v>
      </c>
      <c r="D52" s="41">
        <f t="shared" si="10"/>
        <v>0</v>
      </c>
      <c r="E52" s="41">
        <v>0</v>
      </c>
      <c r="F52" s="41">
        <v>0</v>
      </c>
      <c r="G52" s="41">
        <f t="shared" si="12"/>
        <v>0</v>
      </c>
    </row>
    <row r="53" spans="1:7" x14ac:dyDescent="0.3">
      <c r="A53" s="60" t="s">
        <v>274</v>
      </c>
      <c r="B53" s="41">
        <v>0</v>
      </c>
      <c r="C53" s="41">
        <v>576039.80000000005</v>
      </c>
      <c r="D53" s="41">
        <f t="shared" si="10"/>
        <v>576039.80000000005</v>
      </c>
      <c r="E53" s="41">
        <v>576039.80000000005</v>
      </c>
      <c r="F53" s="41">
        <v>576039.80000000005</v>
      </c>
      <c r="G53" s="41">
        <f t="shared" si="12"/>
        <v>576039.80000000005</v>
      </c>
    </row>
    <row r="54" spans="1:7" x14ac:dyDescent="0.3">
      <c r="A54" s="51" t="s">
        <v>275</v>
      </c>
      <c r="B54" s="41">
        <f>SUM(B55:B58)</f>
        <v>0</v>
      </c>
      <c r="C54" s="41">
        <f t="shared" ref="C54:F54" si="13">SUM(C55:C58)</f>
        <v>0</v>
      </c>
      <c r="D54" s="41">
        <f t="shared" si="13"/>
        <v>0</v>
      </c>
      <c r="E54" s="41">
        <f t="shared" si="13"/>
        <v>0</v>
      </c>
      <c r="F54" s="41">
        <f t="shared" si="13"/>
        <v>0</v>
      </c>
      <c r="G54" s="41">
        <f t="shared" si="12"/>
        <v>0</v>
      </c>
    </row>
    <row r="55" spans="1:7" x14ac:dyDescent="0.3">
      <c r="A55" s="64" t="s">
        <v>276</v>
      </c>
      <c r="B55" s="41">
        <v>0</v>
      </c>
      <c r="C55" s="41">
        <v>0</v>
      </c>
      <c r="D55" s="41">
        <f t="shared" ref="D55:D58" si="14">B55+C55</f>
        <v>0</v>
      </c>
      <c r="E55" s="41">
        <v>0</v>
      </c>
      <c r="F55" s="41">
        <v>0</v>
      </c>
      <c r="G55" s="41">
        <f t="shared" si="12"/>
        <v>0</v>
      </c>
    </row>
    <row r="56" spans="1:7" x14ac:dyDescent="0.3">
      <c r="A56" s="63" t="s">
        <v>277</v>
      </c>
      <c r="B56" s="41">
        <v>0</v>
      </c>
      <c r="C56" s="41">
        <v>0</v>
      </c>
      <c r="D56" s="41">
        <f t="shared" si="14"/>
        <v>0</v>
      </c>
      <c r="E56" s="41">
        <v>0</v>
      </c>
      <c r="F56" s="41">
        <v>0</v>
      </c>
      <c r="G56" s="41">
        <f t="shared" si="12"/>
        <v>0</v>
      </c>
    </row>
    <row r="57" spans="1:7" x14ac:dyDescent="0.3">
      <c r="A57" s="63" t="s">
        <v>278</v>
      </c>
      <c r="B57" s="41">
        <v>0</v>
      </c>
      <c r="C57" s="41">
        <v>0</v>
      </c>
      <c r="D57" s="41">
        <f t="shared" si="14"/>
        <v>0</v>
      </c>
      <c r="E57" s="41">
        <v>0</v>
      </c>
      <c r="F57" s="41">
        <v>0</v>
      </c>
      <c r="G57" s="41">
        <f t="shared" si="12"/>
        <v>0</v>
      </c>
    </row>
    <row r="58" spans="1:7" x14ac:dyDescent="0.3">
      <c r="A58" s="64" t="s">
        <v>279</v>
      </c>
      <c r="B58" s="41">
        <v>0</v>
      </c>
      <c r="C58" s="41">
        <v>0</v>
      </c>
      <c r="D58" s="41">
        <f t="shared" si="14"/>
        <v>0</v>
      </c>
      <c r="E58" s="41">
        <v>0</v>
      </c>
      <c r="F58" s="41">
        <v>0</v>
      </c>
      <c r="G58" s="41">
        <f t="shared" si="12"/>
        <v>0</v>
      </c>
    </row>
    <row r="59" spans="1:7" x14ac:dyDescent="0.3">
      <c r="A59" s="51" t="s">
        <v>280</v>
      </c>
      <c r="B59" s="41">
        <f>B60+B61</f>
        <v>0</v>
      </c>
      <c r="C59" s="41">
        <f t="shared" ref="C59:F59" si="15">C60+C61</f>
        <v>0</v>
      </c>
      <c r="D59" s="41">
        <f t="shared" si="15"/>
        <v>0</v>
      </c>
      <c r="E59" s="41">
        <f t="shared" si="15"/>
        <v>0</v>
      </c>
      <c r="F59" s="41">
        <f t="shared" si="15"/>
        <v>0</v>
      </c>
      <c r="G59" s="41">
        <f t="shared" si="12"/>
        <v>0</v>
      </c>
    </row>
    <row r="60" spans="1:7" x14ac:dyDescent="0.3">
      <c r="A60" s="63" t="s">
        <v>281</v>
      </c>
      <c r="B60" s="41">
        <v>0</v>
      </c>
      <c r="C60" s="41">
        <v>0</v>
      </c>
      <c r="D60" s="41">
        <f t="shared" ref="D60:D63" si="16">B60+C60</f>
        <v>0</v>
      </c>
      <c r="E60" s="41">
        <v>0</v>
      </c>
      <c r="F60" s="41">
        <v>0</v>
      </c>
      <c r="G60" s="41">
        <f t="shared" si="12"/>
        <v>0</v>
      </c>
    </row>
    <row r="61" spans="1:7" x14ac:dyDescent="0.3">
      <c r="A61" s="63" t="s">
        <v>282</v>
      </c>
      <c r="B61" s="41">
        <v>0</v>
      </c>
      <c r="C61" s="41">
        <v>0</v>
      </c>
      <c r="D61" s="41">
        <f t="shared" si="16"/>
        <v>0</v>
      </c>
      <c r="E61" s="41">
        <v>0</v>
      </c>
      <c r="F61" s="41">
        <v>0</v>
      </c>
      <c r="G61" s="41">
        <f t="shared" si="12"/>
        <v>0</v>
      </c>
    </row>
    <row r="62" spans="1:7" x14ac:dyDescent="0.3">
      <c r="A62" s="51" t="s">
        <v>283</v>
      </c>
      <c r="B62" s="41">
        <v>0</v>
      </c>
      <c r="C62" s="41">
        <v>0</v>
      </c>
      <c r="D62" s="41">
        <f t="shared" si="16"/>
        <v>0</v>
      </c>
      <c r="E62" s="41">
        <v>0</v>
      </c>
      <c r="F62" s="41">
        <v>0</v>
      </c>
      <c r="G62" s="41">
        <f t="shared" si="12"/>
        <v>0</v>
      </c>
    </row>
    <row r="63" spans="1:7" x14ac:dyDescent="0.3">
      <c r="A63" s="51" t="s">
        <v>284</v>
      </c>
      <c r="B63" s="41">
        <v>0</v>
      </c>
      <c r="C63" s="41">
        <v>0</v>
      </c>
      <c r="D63" s="41">
        <f t="shared" si="16"/>
        <v>0</v>
      </c>
      <c r="E63" s="41">
        <v>0</v>
      </c>
      <c r="F63" s="41">
        <v>0</v>
      </c>
      <c r="G63" s="41">
        <f t="shared" si="12"/>
        <v>0</v>
      </c>
    </row>
    <row r="64" spans="1:7" x14ac:dyDescent="0.3">
      <c r="A64" s="39"/>
      <c r="B64" s="43"/>
      <c r="C64" s="43"/>
      <c r="D64" s="43"/>
      <c r="E64" s="43"/>
      <c r="F64" s="43"/>
      <c r="G64" s="43"/>
    </row>
    <row r="65" spans="1:7" x14ac:dyDescent="0.3">
      <c r="A65" s="3" t="s">
        <v>285</v>
      </c>
      <c r="B65" s="4">
        <f>B45+B54+B59+B62+B63</f>
        <v>19800557</v>
      </c>
      <c r="C65" s="4">
        <f t="shared" ref="C65:F65" si="17">C45+C54+C59+C62+C63</f>
        <v>748809.33000000007</v>
      </c>
      <c r="D65" s="4">
        <f t="shared" si="17"/>
        <v>20549366.330000002</v>
      </c>
      <c r="E65" s="4">
        <f t="shared" si="17"/>
        <v>12080238.33</v>
      </c>
      <c r="F65" s="4">
        <f t="shared" si="17"/>
        <v>12080238.33</v>
      </c>
      <c r="G65" s="4">
        <f>F65-B65</f>
        <v>-7720318.6699999999</v>
      </c>
    </row>
    <row r="66" spans="1:7" x14ac:dyDescent="0.3">
      <c r="A66" s="39"/>
      <c r="B66" s="43"/>
      <c r="C66" s="43"/>
      <c r="D66" s="43"/>
      <c r="E66" s="43"/>
      <c r="F66" s="43"/>
      <c r="G66" s="43"/>
    </row>
    <row r="67" spans="1:7" x14ac:dyDescent="0.3">
      <c r="A67" s="3" t="s">
        <v>286</v>
      </c>
      <c r="B67" s="4">
        <f>B68</f>
        <v>0</v>
      </c>
      <c r="C67" s="4">
        <f t="shared" ref="C67:G67" si="18">C68</f>
        <v>0</v>
      </c>
      <c r="D67" s="4">
        <f t="shared" si="18"/>
        <v>0</v>
      </c>
      <c r="E67" s="4">
        <f t="shared" si="18"/>
        <v>0</v>
      </c>
      <c r="F67" s="4">
        <f t="shared" si="18"/>
        <v>0</v>
      </c>
      <c r="G67" s="4">
        <f t="shared" si="18"/>
        <v>0</v>
      </c>
    </row>
    <row r="68" spans="1:7" x14ac:dyDescent="0.3">
      <c r="A68" s="51" t="s">
        <v>287</v>
      </c>
      <c r="B68" s="41">
        <v>0</v>
      </c>
      <c r="C68" s="41">
        <v>0</v>
      </c>
      <c r="D68" s="41">
        <f>B68+C68</f>
        <v>0</v>
      </c>
      <c r="E68" s="41">
        <v>0</v>
      </c>
      <c r="F68" s="41">
        <v>0</v>
      </c>
      <c r="G68" s="41">
        <f t="shared" ref="G68" si="19">F68-B68</f>
        <v>0</v>
      </c>
    </row>
    <row r="69" spans="1:7" x14ac:dyDescent="0.3">
      <c r="A69" s="39"/>
      <c r="B69" s="43"/>
      <c r="C69" s="43"/>
      <c r="D69" s="43"/>
      <c r="E69" s="43"/>
      <c r="F69" s="43"/>
      <c r="G69" s="43"/>
    </row>
    <row r="70" spans="1:7" x14ac:dyDescent="0.3">
      <c r="A70" s="3" t="s">
        <v>288</v>
      </c>
      <c r="B70" s="4">
        <f>B41+B65+B67</f>
        <v>97050724.239999995</v>
      </c>
      <c r="C70" s="4">
        <f>C41+C65+C67</f>
        <v>9185063.4199999999</v>
      </c>
      <c r="D70" s="4">
        <f t="shared" ref="D70:G70" si="20">D41+D65+D67</f>
        <v>106235787.66</v>
      </c>
      <c r="E70" s="4">
        <f t="shared" si="20"/>
        <v>57360992.270000003</v>
      </c>
      <c r="F70" s="4">
        <f t="shared" si="20"/>
        <v>57360992.270000003</v>
      </c>
      <c r="G70" s="4">
        <f t="shared" si="20"/>
        <v>-39689731.969999999</v>
      </c>
    </row>
    <row r="71" spans="1:7" x14ac:dyDescent="0.3">
      <c r="A71" s="39"/>
      <c r="B71" s="43"/>
      <c r="C71" s="43"/>
      <c r="D71" s="43"/>
      <c r="E71" s="43"/>
      <c r="F71" s="43"/>
      <c r="G71" s="43"/>
    </row>
    <row r="72" spans="1:7" x14ac:dyDescent="0.3">
      <c r="A72" s="3" t="s">
        <v>289</v>
      </c>
      <c r="B72" s="43"/>
      <c r="C72" s="43"/>
      <c r="D72" s="43"/>
      <c r="E72" s="43"/>
      <c r="F72" s="43"/>
      <c r="G72" s="43"/>
    </row>
    <row r="73" spans="1:7" x14ac:dyDescent="0.3">
      <c r="A73" s="56" t="s">
        <v>290</v>
      </c>
      <c r="B73" s="41">
        <v>0</v>
      </c>
      <c r="C73" s="41">
        <v>0</v>
      </c>
      <c r="D73" s="41">
        <f t="shared" ref="D73:D74" si="21">B73+C73</f>
        <v>0</v>
      </c>
      <c r="E73" s="41">
        <v>0</v>
      </c>
      <c r="F73" s="41">
        <v>0</v>
      </c>
      <c r="G73" s="41">
        <f t="shared" ref="G73:G74" si="22">F73-B73</f>
        <v>0</v>
      </c>
    </row>
    <row r="74" spans="1:7" ht="28.8" x14ac:dyDescent="0.3">
      <c r="A74" s="56" t="s">
        <v>291</v>
      </c>
      <c r="B74" s="41">
        <v>0</v>
      </c>
      <c r="C74" s="41">
        <v>0</v>
      </c>
      <c r="D74" s="41">
        <f t="shared" si="21"/>
        <v>0</v>
      </c>
      <c r="E74" s="41">
        <v>0</v>
      </c>
      <c r="F74" s="41">
        <v>0</v>
      </c>
      <c r="G74" s="41">
        <f t="shared" si="22"/>
        <v>0</v>
      </c>
    </row>
    <row r="75" spans="1:7" x14ac:dyDescent="0.3">
      <c r="A75" s="17" t="s">
        <v>292</v>
      </c>
      <c r="B75" s="4">
        <f>B73+B74</f>
        <v>0</v>
      </c>
      <c r="C75" s="4">
        <f t="shared" ref="C75:G75" si="23">C73+C74</f>
        <v>0</v>
      </c>
      <c r="D75" s="4">
        <f t="shared" si="23"/>
        <v>0</v>
      </c>
      <c r="E75" s="4">
        <f t="shared" si="23"/>
        <v>0</v>
      </c>
      <c r="F75" s="4">
        <f t="shared" si="23"/>
        <v>0</v>
      </c>
      <c r="G75" s="4">
        <f t="shared" si="23"/>
        <v>0</v>
      </c>
    </row>
    <row r="76" spans="1:7" x14ac:dyDescent="0.3">
      <c r="A76" s="49"/>
      <c r="B76" s="65"/>
      <c r="C76" s="65"/>
      <c r="D76" s="65"/>
      <c r="E76" s="65"/>
      <c r="F76" s="65"/>
      <c r="G76" s="65"/>
    </row>
    <row r="77" spans="1:7" x14ac:dyDescent="0.3">
      <c r="C77" s="129"/>
    </row>
    <row r="79" spans="1:7" x14ac:dyDescent="0.3">
      <c r="E79" s="129"/>
      <c r="F79" s="129"/>
      <c r="G79" s="129"/>
    </row>
    <row r="80" spans="1:7" x14ac:dyDescent="0.3">
      <c r="E80" s="129"/>
      <c r="F80" s="129"/>
      <c r="G80" s="129"/>
    </row>
    <row r="81" spans="2:7" x14ac:dyDescent="0.3">
      <c r="B81" s="129"/>
      <c r="C81" s="129"/>
      <c r="D81" s="129"/>
      <c r="E81" s="129"/>
      <c r="F81" s="129"/>
      <c r="G81" s="129"/>
    </row>
    <row r="82" spans="2:7" x14ac:dyDescent="0.3">
      <c r="D82" s="129"/>
      <c r="E82" s="129"/>
      <c r="F82" s="129"/>
      <c r="G82" s="129"/>
    </row>
    <row r="83" spans="2:7" x14ac:dyDescent="0.3">
      <c r="D83" s="129"/>
      <c r="E83" s="129"/>
      <c r="F83" s="129"/>
      <c r="G83" s="129"/>
    </row>
    <row r="84" spans="2:7" x14ac:dyDescent="0.3">
      <c r="D84" s="129"/>
      <c r="E84" s="129"/>
      <c r="F84" s="129"/>
      <c r="G84" s="129"/>
    </row>
    <row r="85" spans="2:7" x14ac:dyDescent="0.3">
      <c r="E85" s="129"/>
      <c r="F85" s="129"/>
      <c r="G85" s="129"/>
    </row>
    <row r="86" spans="2:7" x14ac:dyDescent="0.3">
      <c r="E86" s="129"/>
      <c r="F86" s="129"/>
      <c r="G86" s="129"/>
    </row>
    <row r="87" spans="2:7" x14ac:dyDescent="0.3">
      <c r="E87" s="129"/>
      <c r="F87" s="129"/>
      <c r="G87" s="129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opLeftCell="A55" zoomScale="75" zoomScaleNormal="75" workbookViewId="0">
      <selection activeCell="E84" sqref="E84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 x14ac:dyDescent="0.3">
      <c r="A1" s="148" t="s">
        <v>293</v>
      </c>
      <c r="B1" s="131"/>
      <c r="C1" s="131"/>
      <c r="D1" s="131"/>
      <c r="E1" s="131"/>
      <c r="F1" s="131"/>
      <c r="G1" s="132"/>
    </row>
    <row r="2" spans="1:7" x14ac:dyDescent="0.3">
      <c r="A2" s="133" t="str">
        <f>'Formato 1'!A2</f>
        <v>MUNICIPIO DE SANTA CATARINA, GTO.</v>
      </c>
      <c r="B2" s="134"/>
      <c r="C2" s="134"/>
      <c r="D2" s="134"/>
      <c r="E2" s="134"/>
      <c r="F2" s="134"/>
      <c r="G2" s="135"/>
    </row>
    <row r="3" spans="1:7" x14ac:dyDescent="0.3">
      <c r="A3" s="136" t="s">
        <v>294</v>
      </c>
      <c r="B3" s="137"/>
      <c r="C3" s="137"/>
      <c r="D3" s="137"/>
      <c r="E3" s="137"/>
      <c r="F3" s="137"/>
      <c r="G3" s="138"/>
    </row>
    <row r="4" spans="1:7" x14ac:dyDescent="0.3">
      <c r="A4" s="136" t="s">
        <v>295</v>
      </c>
      <c r="B4" s="137"/>
      <c r="C4" s="137"/>
      <c r="D4" s="137"/>
      <c r="E4" s="137"/>
      <c r="F4" s="137"/>
      <c r="G4" s="138"/>
    </row>
    <row r="5" spans="1:7" x14ac:dyDescent="0.3">
      <c r="A5" s="136" t="str">
        <f>'Formato 3'!A4</f>
        <v>Del 1 de enero al 30 de junio de 2026</v>
      </c>
      <c r="B5" s="137"/>
      <c r="C5" s="137"/>
      <c r="D5" s="137"/>
      <c r="E5" s="137"/>
      <c r="F5" s="137"/>
      <c r="G5" s="138"/>
    </row>
    <row r="6" spans="1:7" x14ac:dyDescent="0.3">
      <c r="A6" s="139" t="s">
        <v>2</v>
      </c>
      <c r="B6" s="140"/>
      <c r="C6" s="140"/>
      <c r="D6" s="140"/>
      <c r="E6" s="140"/>
      <c r="F6" s="140"/>
      <c r="G6" s="141"/>
    </row>
    <row r="7" spans="1:7" x14ac:dyDescent="0.3">
      <c r="A7" s="146" t="s">
        <v>5</v>
      </c>
      <c r="B7" s="146" t="s">
        <v>296</v>
      </c>
      <c r="C7" s="146"/>
      <c r="D7" s="146"/>
      <c r="E7" s="146"/>
      <c r="F7" s="146"/>
      <c r="G7" s="147" t="s">
        <v>297</v>
      </c>
    </row>
    <row r="8" spans="1:7" ht="28.8" x14ac:dyDescent="0.3">
      <c r="A8" s="146"/>
      <c r="B8" s="7" t="s">
        <v>202</v>
      </c>
      <c r="C8" s="7" t="s">
        <v>298</v>
      </c>
      <c r="D8" s="7" t="s">
        <v>299</v>
      </c>
      <c r="E8" s="7" t="s">
        <v>187</v>
      </c>
      <c r="F8" s="7" t="s">
        <v>300</v>
      </c>
      <c r="G8" s="146"/>
    </row>
    <row r="9" spans="1:7" x14ac:dyDescent="0.3">
      <c r="A9" s="26" t="s">
        <v>301</v>
      </c>
      <c r="B9" s="66">
        <f>B10+B18+B189+B28+B38+B48+B58+B62+B71+B75</f>
        <v>77250167.239999995</v>
      </c>
      <c r="C9" s="66">
        <f t="shared" ref="C9:G9" si="0">C10+C18+C189+C28+C38+C48+C58+C62+C71+C75</f>
        <v>8000746.4400000004</v>
      </c>
      <c r="D9" s="66">
        <f t="shared" si="0"/>
        <v>85250913.679999992</v>
      </c>
      <c r="E9" s="66">
        <f t="shared" si="0"/>
        <v>39101394.479999997</v>
      </c>
      <c r="F9" s="66">
        <f t="shared" si="0"/>
        <v>39101394.479999997</v>
      </c>
      <c r="G9" s="66">
        <f t="shared" si="0"/>
        <v>46149519.199999996</v>
      </c>
    </row>
    <row r="10" spans="1:7" x14ac:dyDescent="0.3">
      <c r="A10" s="67" t="s">
        <v>302</v>
      </c>
      <c r="B10" s="66">
        <f>SUM(B11:B17)</f>
        <v>41880592.609999999</v>
      </c>
      <c r="C10" s="66">
        <f t="shared" ref="C10:G10" si="1">SUM(C11:C17)</f>
        <v>-4699628.6399999997</v>
      </c>
      <c r="D10" s="66">
        <f t="shared" si="1"/>
        <v>37180963.969999999</v>
      </c>
      <c r="E10" s="66">
        <f t="shared" si="1"/>
        <v>13710326.33</v>
      </c>
      <c r="F10" s="66">
        <f t="shared" si="1"/>
        <v>13710326.33</v>
      </c>
      <c r="G10" s="66">
        <f t="shared" si="1"/>
        <v>23470637.640000001</v>
      </c>
    </row>
    <row r="11" spans="1:7" x14ac:dyDescent="0.3">
      <c r="A11" s="68" t="s">
        <v>303</v>
      </c>
      <c r="B11" s="58">
        <v>24392411.649999999</v>
      </c>
      <c r="C11" s="58">
        <v>-3350426.87</v>
      </c>
      <c r="D11" s="58">
        <f>B11+C11</f>
        <v>21041984.779999997</v>
      </c>
      <c r="E11" s="58">
        <v>9675342.0999999996</v>
      </c>
      <c r="F11" s="58">
        <v>9675342.0999999996</v>
      </c>
      <c r="G11" s="58">
        <f>D11-E11</f>
        <v>11366642.679999998</v>
      </c>
    </row>
    <row r="12" spans="1:7" x14ac:dyDescent="0.3">
      <c r="A12" s="68" t="s">
        <v>304</v>
      </c>
      <c r="B12" s="58">
        <v>4518408</v>
      </c>
      <c r="C12" s="58">
        <v>-421314.67</v>
      </c>
      <c r="D12" s="58">
        <f t="shared" ref="D12:D17" si="2">B12+C12</f>
        <v>4097093.33</v>
      </c>
      <c r="E12" s="58">
        <v>1862298.54</v>
      </c>
      <c r="F12" s="58">
        <v>1862298.54</v>
      </c>
      <c r="G12" s="58">
        <f t="shared" ref="G12:G17" si="3">D12-E12</f>
        <v>2234794.79</v>
      </c>
    </row>
    <row r="13" spans="1:7" x14ac:dyDescent="0.3">
      <c r="A13" s="68" t="s">
        <v>305</v>
      </c>
      <c r="B13" s="58">
        <v>5921674.2999999998</v>
      </c>
      <c r="C13" s="58">
        <v>0</v>
      </c>
      <c r="D13" s="58">
        <f t="shared" si="2"/>
        <v>5921674.2999999998</v>
      </c>
      <c r="E13" s="58">
        <v>553218.28</v>
      </c>
      <c r="F13" s="58">
        <v>553218.28</v>
      </c>
      <c r="G13" s="58">
        <f t="shared" si="3"/>
        <v>5368456.0199999996</v>
      </c>
    </row>
    <row r="14" spans="1:7" x14ac:dyDescent="0.3">
      <c r="A14" s="68" t="s">
        <v>306</v>
      </c>
      <c r="B14" s="58">
        <v>0</v>
      </c>
      <c r="C14" s="58">
        <v>4950.66</v>
      </c>
      <c r="D14" s="58">
        <f t="shared" si="2"/>
        <v>4950.66</v>
      </c>
      <c r="E14" s="58">
        <v>1800.24</v>
      </c>
      <c r="F14" s="58">
        <v>1800.24</v>
      </c>
      <c r="G14" s="58">
        <f t="shared" si="3"/>
        <v>3150.42</v>
      </c>
    </row>
    <row r="15" spans="1:7" x14ac:dyDescent="0.3">
      <c r="A15" s="68" t="s">
        <v>307</v>
      </c>
      <c r="B15" s="58">
        <v>7048098.6600000001</v>
      </c>
      <c r="C15" s="58">
        <v>-932837.76</v>
      </c>
      <c r="D15" s="58">
        <f t="shared" si="2"/>
        <v>6115260.9000000004</v>
      </c>
      <c r="E15" s="58">
        <v>1617667.17</v>
      </c>
      <c r="F15" s="58">
        <v>1617667.17</v>
      </c>
      <c r="G15" s="58">
        <f t="shared" si="3"/>
        <v>4497593.7300000004</v>
      </c>
    </row>
    <row r="16" spans="1:7" x14ac:dyDescent="0.3">
      <c r="A16" s="68" t="s">
        <v>308</v>
      </c>
      <c r="B16" s="58">
        <v>0</v>
      </c>
      <c r="C16" s="58">
        <v>0</v>
      </c>
      <c r="D16" s="58">
        <f t="shared" si="2"/>
        <v>0</v>
      </c>
      <c r="E16" s="58">
        <v>0</v>
      </c>
      <c r="F16" s="58">
        <v>0</v>
      </c>
      <c r="G16" s="58">
        <f t="shared" si="3"/>
        <v>0</v>
      </c>
    </row>
    <row r="17" spans="1:7" x14ac:dyDescent="0.3">
      <c r="A17" s="68" t="s">
        <v>309</v>
      </c>
      <c r="B17" s="58">
        <v>0</v>
      </c>
      <c r="C17" s="58">
        <v>0</v>
      </c>
      <c r="D17" s="58">
        <f t="shared" si="2"/>
        <v>0</v>
      </c>
      <c r="E17" s="58">
        <v>0</v>
      </c>
      <c r="F17" s="58">
        <v>0</v>
      </c>
      <c r="G17" s="58">
        <f t="shared" si="3"/>
        <v>0</v>
      </c>
    </row>
    <row r="18" spans="1:7" x14ac:dyDescent="0.3">
      <c r="A18" s="67" t="s">
        <v>310</v>
      </c>
      <c r="B18" s="66">
        <f>SUM(B19:B27)</f>
        <v>5927489.6200000001</v>
      </c>
      <c r="C18" s="66">
        <f t="shared" ref="C18:G18" si="4">SUM(C19:C27)</f>
        <v>3075536.71</v>
      </c>
      <c r="D18" s="66">
        <f t="shared" si="4"/>
        <v>9003026.3300000001</v>
      </c>
      <c r="E18" s="66">
        <f t="shared" si="4"/>
        <v>3956796.0400000005</v>
      </c>
      <c r="F18" s="66">
        <f t="shared" si="4"/>
        <v>3956796.0400000005</v>
      </c>
      <c r="G18" s="66">
        <f t="shared" si="4"/>
        <v>5046230.2899999991</v>
      </c>
    </row>
    <row r="19" spans="1:7" x14ac:dyDescent="0.3">
      <c r="A19" s="68" t="s">
        <v>311</v>
      </c>
      <c r="B19" s="58">
        <v>664602.71</v>
      </c>
      <c r="C19" s="58">
        <v>192589.24</v>
      </c>
      <c r="D19" s="58">
        <f t="shared" ref="D19:D27" si="5">B19+C19</f>
        <v>857191.95</v>
      </c>
      <c r="E19" s="58">
        <v>437002.1</v>
      </c>
      <c r="F19" s="58">
        <v>437002.1</v>
      </c>
      <c r="G19" s="58">
        <f t="shared" ref="G19:G27" si="6">D19-E19</f>
        <v>420189.85</v>
      </c>
    </row>
    <row r="20" spans="1:7" x14ac:dyDescent="0.3">
      <c r="A20" s="68" t="s">
        <v>312</v>
      </c>
      <c r="B20" s="58">
        <v>701500</v>
      </c>
      <c r="C20" s="58">
        <v>208545.3</v>
      </c>
      <c r="D20" s="58">
        <f t="shared" si="5"/>
        <v>910045.3</v>
      </c>
      <c r="E20" s="58">
        <v>455833.11</v>
      </c>
      <c r="F20" s="58">
        <v>455833.11</v>
      </c>
      <c r="G20" s="58">
        <f t="shared" si="6"/>
        <v>454212.19000000006</v>
      </c>
    </row>
    <row r="21" spans="1:7" x14ac:dyDescent="0.3">
      <c r="A21" s="68" t="s">
        <v>313</v>
      </c>
      <c r="B21" s="58">
        <v>0</v>
      </c>
      <c r="C21" s="58">
        <v>0</v>
      </c>
      <c r="D21" s="58">
        <f t="shared" si="5"/>
        <v>0</v>
      </c>
      <c r="E21" s="58">
        <v>0</v>
      </c>
      <c r="F21" s="58">
        <v>0</v>
      </c>
      <c r="G21" s="58">
        <f t="shared" si="6"/>
        <v>0</v>
      </c>
    </row>
    <row r="22" spans="1:7" x14ac:dyDescent="0.3">
      <c r="A22" s="68" t="s">
        <v>314</v>
      </c>
      <c r="B22" s="58">
        <v>1240385.44</v>
      </c>
      <c r="C22" s="58">
        <v>960040.99</v>
      </c>
      <c r="D22" s="58">
        <f t="shared" si="5"/>
        <v>2200426.4299999997</v>
      </c>
      <c r="E22" s="58">
        <v>1035741.66</v>
      </c>
      <c r="F22" s="58">
        <v>1035741.66</v>
      </c>
      <c r="G22" s="58">
        <f t="shared" si="6"/>
        <v>1164684.7699999996</v>
      </c>
    </row>
    <row r="23" spans="1:7" x14ac:dyDescent="0.3">
      <c r="A23" s="68" t="s">
        <v>315</v>
      </c>
      <c r="B23" s="58">
        <v>125000</v>
      </c>
      <c r="C23" s="58">
        <v>26742.5</v>
      </c>
      <c r="D23" s="58">
        <f t="shared" si="5"/>
        <v>151742.5</v>
      </c>
      <c r="E23" s="58">
        <v>59868.36</v>
      </c>
      <c r="F23" s="58">
        <v>59868.36</v>
      </c>
      <c r="G23" s="58">
        <f t="shared" si="6"/>
        <v>91874.14</v>
      </c>
    </row>
    <row r="24" spans="1:7" x14ac:dyDescent="0.3">
      <c r="A24" s="68" t="s">
        <v>316</v>
      </c>
      <c r="B24" s="58">
        <v>1807601.47</v>
      </c>
      <c r="C24" s="58">
        <v>1540004.11</v>
      </c>
      <c r="D24" s="58">
        <f t="shared" si="5"/>
        <v>3347605.58</v>
      </c>
      <c r="E24" s="58">
        <v>1382221.8</v>
      </c>
      <c r="F24" s="58">
        <v>1382221.8</v>
      </c>
      <c r="G24" s="58">
        <f t="shared" si="6"/>
        <v>1965383.78</v>
      </c>
    </row>
    <row r="25" spans="1:7" x14ac:dyDescent="0.3">
      <c r="A25" s="68" t="s">
        <v>317</v>
      </c>
      <c r="B25" s="58">
        <v>530000</v>
      </c>
      <c r="C25" s="58">
        <v>-67381.67</v>
      </c>
      <c r="D25" s="58">
        <f t="shared" si="5"/>
        <v>462618.33</v>
      </c>
      <c r="E25" s="58">
        <v>81907.41</v>
      </c>
      <c r="F25" s="58">
        <v>81907.41</v>
      </c>
      <c r="G25" s="58">
        <f t="shared" si="6"/>
        <v>380710.92000000004</v>
      </c>
    </row>
    <row r="26" spans="1:7" x14ac:dyDescent="0.3">
      <c r="A26" s="68" t="s">
        <v>318</v>
      </c>
      <c r="B26" s="58">
        <v>0</v>
      </c>
      <c r="C26" s="58">
        <v>0</v>
      </c>
      <c r="D26" s="58">
        <f t="shared" si="5"/>
        <v>0</v>
      </c>
      <c r="E26" s="58">
        <v>0</v>
      </c>
      <c r="F26" s="58">
        <v>0</v>
      </c>
      <c r="G26" s="58">
        <f t="shared" si="6"/>
        <v>0</v>
      </c>
    </row>
    <row r="27" spans="1:7" x14ac:dyDescent="0.3">
      <c r="A27" s="68" t="s">
        <v>319</v>
      </c>
      <c r="B27" s="58">
        <v>858400</v>
      </c>
      <c r="C27" s="58">
        <v>214996.24</v>
      </c>
      <c r="D27" s="58">
        <f t="shared" si="5"/>
        <v>1073396.24</v>
      </c>
      <c r="E27" s="58">
        <v>504221.6</v>
      </c>
      <c r="F27" s="58">
        <v>504221.6</v>
      </c>
      <c r="G27" s="58">
        <f t="shared" si="6"/>
        <v>569174.64</v>
      </c>
    </row>
    <row r="28" spans="1:7" x14ac:dyDescent="0.3">
      <c r="A28" s="67" t="s">
        <v>320</v>
      </c>
      <c r="B28" s="66">
        <f>SUM(B29:B37)</f>
        <v>16571085.01</v>
      </c>
      <c r="C28" s="66">
        <f t="shared" ref="C28:G28" si="7">SUM(C29:C37)</f>
        <v>2543106.58</v>
      </c>
      <c r="D28" s="66">
        <f t="shared" si="7"/>
        <v>19114191.59</v>
      </c>
      <c r="E28" s="66">
        <f t="shared" si="7"/>
        <v>9753580.8000000007</v>
      </c>
      <c r="F28" s="66">
        <f t="shared" si="7"/>
        <v>9753580.8000000007</v>
      </c>
      <c r="G28" s="66">
        <f t="shared" si="7"/>
        <v>9360610.7899999991</v>
      </c>
    </row>
    <row r="29" spans="1:7" x14ac:dyDescent="0.3">
      <c r="A29" s="68" t="s">
        <v>321</v>
      </c>
      <c r="B29" s="58">
        <v>2665000</v>
      </c>
      <c r="C29" s="58">
        <v>-697955.4</v>
      </c>
      <c r="D29" s="58">
        <f t="shared" ref="D29:D82" si="8">B29+C29</f>
        <v>1967044.6</v>
      </c>
      <c r="E29" s="58">
        <v>1288117.44</v>
      </c>
      <c r="F29" s="58">
        <v>1288117.44</v>
      </c>
      <c r="G29" s="58">
        <f t="shared" ref="G29:G37" si="9">D29-E29</f>
        <v>678927.16000000015</v>
      </c>
    </row>
    <row r="30" spans="1:7" x14ac:dyDescent="0.3">
      <c r="A30" s="68" t="s">
        <v>322</v>
      </c>
      <c r="B30" s="58">
        <v>920000</v>
      </c>
      <c r="C30" s="58">
        <v>33707.089999999997</v>
      </c>
      <c r="D30" s="58">
        <f t="shared" si="8"/>
        <v>953707.09</v>
      </c>
      <c r="E30" s="58">
        <v>686022.28</v>
      </c>
      <c r="F30" s="58">
        <v>686022.28</v>
      </c>
      <c r="G30" s="58">
        <f t="shared" si="9"/>
        <v>267684.80999999994</v>
      </c>
    </row>
    <row r="31" spans="1:7" x14ac:dyDescent="0.3">
      <c r="A31" s="68" t="s">
        <v>323</v>
      </c>
      <c r="B31" s="58">
        <v>1541679</v>
      </c>
      <c r="C31" s="58">
        <v>548526</v>
      </c>
      <c r="D31" s="58">
        <f t="shared" si="8"/>
        <v>2090205</v>
      </c>
      <c r="E31" s="58">
        <v>876802.75</v>
      </c>
      <c r="F31" s="58">
        <v>876802.75</v>
      </c>
      <c r="G31" s="58">
        <f t="shared" si="9"/>
        <v>1213402.25</v>
      </c>
    </row>
    <row r="32" spans="1:7" x14ac:dyDescent="0.3">
      <c r="A32" s="68" t="s">
        <v>324</v>
      </c>
      <c r="B32" s="58">
        <v>974000</v>
      </c>
      <c r="C32" s="58">
        <v>156763.54999999999</v>
      </c>
      <c r="D32" s="58">
        <f t="shared" si="8"/>
        <v>1130763.55</v>
      </c>
      <c r="E32" s="58">
        <v>942880.64</v>
      </c>
      <c r="F32" s="58">
        <v>942880.64</v>
      </c>
      <c r="G32" s="58">
        <f t="shared" si="9"/>
        <v>187882.91000000003</v>
      </c>
    </row>
    <row r="33" spans="1:7" ht="14.4" customHeight="1" x14ac:dyDescent="0.3">
      <c r="A33" s="68" t="s">
        <v>325</v>
      </c>
      <c r="B33" s="58">
        <v>2740171.77</v>
      </c>
      <c r="C33" s="58">
        <v>1448554.88</v>
      </c>
      <c r="D33" s="58">
        <f t="shared" si="8"/>
        <v>4188726.65</v>
      </c>
      <c r="E33" s="58">
        <v>2153720.9900000002</v>
      </c>
      <c r="F33" s="58">
        <v>2153720.9900000002</v>
      </c>
      <c r="G33" s="58">
        <f t="shared" si="9"/>
        <v>2035005.6599999997</v>
      </c>
    </row>
    <row r="34" spans="1:7" ht="14.4" customHeight="1" x14ac:dyDescent="0.3">
      <c r="A34" s="68" t="s">
        <v>326</v>
      </c>
      <c r="B34" s="58">
        <v>360000</v>
      </c>
      <c r="C34" s="58">
        <v>200000</v>
      </c>
      <c r="D34" s="58">
        <f t="shared" si="8"/>
        <v>560000</v>
      </c>
      <c r="E34" s="58">
        <v>277123.98</v>
      </c>
      <c r="F34" s="58">
        <v>277123.98</v>
      </c>
      <c r="G34" s="58">
        <f t="shared" si="9"/>
        <v>282876.02</v>
      </c>
    </row>
    <row r="35" spans="1:7" ht="14.4" customHeight="1" x14ac:dyDescent="0.3">
      <c r="A35" s="68" t="s">
        <v>327</v>
      </c>
      <c r="B35" s="58">
        <v>311000</v>
      </c>
      <c r="C35" s="58">
        <v>76945.83</v>
      </c>
      <c r="D35" s="58">
        <f t="shared" si="8"/>
        <v>387945.83</v>
      </c>
      <c r="E35" s="58">
        <v>131352.21</v>
      </c>
      <c r="F35" s="58">
        <v>131352.21</v>
      </c>
      <c r="G35" s="58">
        <f t="shared" si="9"/>
        <v>256593.62000000002</v>
      </c>
    </row>
    <row r="36" spans="1:7" ht="14.4" customHeight="1" x14ac:dyDescent="0.3">
      <c r="A36" s="68" t="s">
        <v>328</v>
      </c>
      <c r="B36" s="58">
        <v>6109234.2400000002</v>
      </c>
      <c r="C36" s="58">
        <v>950152.63</v>
      </c>
      <c r="D36" s="58">
        <f t="shared" si="8"/>
        <v>7059386.8700000001</v>
      </c>
      <c r="E36" s="58">
        <v>2950264.05</v>
      </c>
      <c r="F36" s="58">
        <v>2950264.05</v>
      </c>
      <c r="G36" s="58">
        <f t="shared" si="9"/>
        <v>4109122.8200000003</v>
      </c>
    </row>
    <row r="37" spans="1:7" ht="14.4" customHeight="1" x14ac:dyDescent="0.3">
      <c r="A37" s="68" t="s">
        <v>329</v>
      </c>
      <c r="B37" s="58">
        <v>950000</v>
      </c>
      <c r="C37" s="58">
        <v>-173588</v>
      </c>
      <c r="D37" s="58">
        <f t="shared" si="8"/>
        <v>776412</v>
      </c>
      <c r="E37" s="58">
        <v>447296.46</v>
      </c>
      <c r="F37" s="58">
        <v>447296.46</v>
      </c>
      <c r="G37" s="58">
        <f t="shared" si="9"/>
        <v>329115.53999999998</v>
      </c>
    </row>
    <row r="38" spans="1:7" x14ac:dyDescent="0.3">
      <c r="A38" s="67" t="s">
        <v>330</v>
      </c>
      <c r="B38" s="66">
        <f>SUM(B39:B47)</f>
        <v>12520000</v>
      </c>
      <c r="C38" s="66">
        <f t="shared" ref="C38:G38" si="10">SUM(C39:C47)</f>
        <v>1981295.99</v>
      </c>
      <c r="D38" s="66">
        <f t="shared" si="10"/>
        <v>14501295.99</v>
      </c>
      <c r="E38" s="66">
        <f t="shared" si="10"/>
        <v>8684886.6900000013</v>
      </c>
      <c r="F38" s="66">
        <f t="shared" si="10"/>
        <v>8684886.6900000013</v>
      </c>
      <c r="G38" s="66">
        <f t="shared" si="10"/>
        <v>5816409.2999999998</v>
      </c>
    </row>
    <row r="39" spans="1:7" x14ac:dyDescent="0.3">
      <c r="A39" s="68" t="s">
        <v>331</v>
      </c>
      <c r="B39" s="58">
        <v>0</v>
      </c>
      <c r="C39" s="58">
        <v>342000</v>
      </c>
      <c r="D39" s="58">
        <f t="shared" si="8"/>
        <v>342000</v>
      </c>
      <c r="E39" s="58">
        <v>342000</v>
      </c>
      <c r="F39" s="58">
        <v>342000</v>
      </c>
      <c r="G39" s="58">
        <f t="shared" ref="G39:G47" si="11">D39-E39</f>
        <v>0</v>
      </c>
    </row>
    <row r="40" spans="1:7" x14ac:dyDescent="0.3">
      <c r="A40" s="68" t="s">
        <v>332</v>
      </c>
      <c r="B40" s="58">
        <v>4800000</v>
      </c>
      <c r="C40" s="58">
        <v>0</v>
      </c>
      <c r="D40" s="58">
        <f t="shared" si="8"/>
        <v>4800000</v>
      </c>
      <c r="E40" s="58">
        <v>2400000</v>
      </c>
      <c r="F40" s="58">
        <v>2400000</v>
      </c>
      <c r="G40" s="58">
        <f t="shared" si="11"/>
        <v>2400000</v>
      </c>
    </row>
    <row r="41" spans="1:7" x14ac:dyDescent="0.3">
      <c r="A41" s="68" t="s">
        <v>333</v>
      </c>
      <c r="B41" s="58">
        <v>0</v>
      </c>
      <c r="C41" s="58">
        <v>0</v>
      </c>
      <c r="D41" s="58">
        <f t="shared" si="8"/>
        <v>0</v>
      </c>
      <c r="E41" s="58">
        <v>0</v>
      </c>
      <c r="F41" s="58">
        <v>0</v>
      </c>
      <c r="G41" s="58">
        <f t="shared" si="11"/>
        <v>0</v>
      </c>
    </row>
    <row r="42" spans="1:7" x14ac:dyDescent="0.3">
      <c r="A42" s="68" t="s">
        <v>334</v>
      </c>
      <c r="B42" s="58">
        <v>7700000</v>
      </c>
      <c r="C42" s="58">
        <v>1639295.99</v>
      </c>
      <c r="D42" s="58">
        <f t="shared" si="8"/>
        <v>9339295.9900000002</v>
      </c>
      <c r="E42" s="58">
        <v>5937882.4400000004</v>
      </c>
      <c r="F42" s="58">
        <v>5937882.4400000004</v>
      </c>
      <c r="G42" s="58">
        <f t="shared" si="11"/>
        <v>3401413.55</v>
      </c>
    </row>
    <row r="43" spans="1:7" x14ac:dyDescent="0.3">
      <c r="A43" s="68" t="s">
        <v>335</v>
      </c>
      <c r="B43" s="58">
        <v>20000</v>
      </c>
      <c r="C43" s="58">
        <v>0</v>
      </c>
      <c r="D43" s="58">
        <f t="shared" si="8"/>
        <v>20000</v>
      </c>
      <c r="E43" s="58">
        <v>5004.25</v>
      </c>
      <c r="F43" s="58">
        <v>5004.25</v>
      </c>
      <c r="G43" s="58">
        <f t="shared" si="11"/>
        <v>14995.75</v>
      </c>
    </row>
    <row r="44" spans="1:7" x14ac:dyDescent="0.3">
      <c r="A44" s="68" t="s">
        <v>336</v>
      </c>
      <c r="B44" s="58">
        <v>0</v>
      </c>
      <c r="C44" s="58">
        <v>0</v>
      </c>
      <c r="D44" s="58">
        <f t="shared" si="8"/>
        <v>0</v>
      </c>
      <c r="E44" s="58">
        <v>0</v>
      </c>
      <c r="F44" s="58">
        <v>0</v>
      </c>
      <c r="G44" s="58">
        <f t="shared" si="11"/>
        <v>0</v>
      </c>
    </row>
    <row r="45" spans="1:7" x14ac:dyDescent="0.3">
      <c r="A45" s="68" t="s">
        <v>337</v>
      </c>
      <c r="B45" s="58">
        <v>0</v>
      </c>
      <c r="C45" s="58">
        <v>0</v>
      </c>
      <c r="D45" s="58">
        <f t="shared" si="8"/>
        <v>0</v>
      </c>
      <c r="E45" s="58">
        <v>0</v>
      </c>
      <c r="F45" s="58">
        <v>0</v>
      </c>
      <c r="G45" s="58">
        <f t="shared" si="11"/>
        <v>0</v>
      </c>
    </row>
    <row r="46" spans="1:7" x14ac:dyDescent="0.3">
      <c r="A46" s="68" t="s">
        <v>338</v>
      </c>
      <c r="B46" s="58">
        <v>0</v>
      </c>
      <c r="C46" s="58">
        <v>0</v>
      </c>
      <c r="D46" s="58">
        <f t="shared" si="8"/>
        <v>0</v>
      </c>
      <c r="E46" s="58">
        <v>0</v>
      </c>
      <c r="F46" s="58">
        <v>0</v>
      </c>
      <c r="G46" s="58">
        <f t="shared" si="11"/>
        <v>0</v>
      </c>
    </row>
    <row r="47" spans="1:7" x14ac:dyDescent="0.3">
      <c r="A47" s="68" t="s">
        <v>339</v>
      </c>
      <c r="B47" s="58">
        <v>0</v>
      </c>
      <c r="C47" s="58">
        <v>0</v>
      </c>
      <c r="D47" s="58">
        <f t="shared" si="8"/>
        <v>0</v>
      </c>
      <c r="E47" s="58">
        <v>0</v>
      </c>
      <c r="F47" s="58">
        <v>0</v>
      </c>
      <c r="G47" s="58">
        <f t="shared" si="11"/>
        <v>0</v>
      </c>
    </row>
    <row r="48" spans="1:7" x14ac:dyDescent="0.3">
      <c r="A48" s="67" t="s">
        <v>340</v>
      </c>
      <c r="B48" s="66">
        <f>SUM(B49:B57)</f>
        <v>351000</v>
      </c>
      <c r="C48" s="66">
        <f t="shared" ref="C48:G48" si="12">SUM(C49:C57)</f>
        <v>2398401</v>
      </c>
      <c r="D48" s="66">
        <f t="shared" si="12"/>
        <v>2749401</v>
      </c>
      <c r="E48" s="66">
        <f t="shared" si="12"/>
        <v>2066250</v>
      </c>
      <c r="F48" s="66">
        <f t="shared" si="12"/>
        <v>2066250</v>
      </c>
      <c r="G48" s="66">
        <f t="shared" si="12"/>
        <v>683151</v>
      </c>
    </row>
    <row r="49" spans="1:7" x14ac:dyDescent="0.3">
      <c r="A49" s="68" t="s">
        <v>341</v>
      </c>
      <c r="B49" s="58">
        <v>316000</v>
      </c>
      <c r="C49" s="58">
        <v>297083</v>
      </c>
      <c r="D49" s="58">
        <f t="shared" si="8"/>
        <v>613083</v>
      </c>
      <c r="E49" s="58">
        <v>488522</v>
      </c>
      <c r="F49" s="58">
        <v>488522</v>
      </c>
      <c r="G49" s="58">
        <f t="shared" ref="G49:G57" si="13">D49-E49</f>
        <v>124561</v>
      </c>
    </row>
    <row r="50" spans="1:7" x14ac:dyDescent="0.3">
      <c r="A50" s="68" t="s">
        <v>342</v>
      </c>
      <c r="B50" s="58">
        <v>0</v>
      </c>
      <c r="C50" s="58">
        <v>30500</v>
      </c>
      <c r="D50" s="58">
        <f t="shared" si="8"/>
        <v>30500</v>
      </c>
      <c r="E50" s="58">
        <v>13500</v>
      </c>
      <c r="F50" s="58">
        <v>13500</v>
      </c>
      <c r="G50" s="58">
        <f t="shared" si="13"/>
        <v>17000</v>
      </c>
    </row>
    <row r="51" spans="1:7" x14ac:dyDescent="0.3">
      <c r="A51" s="68" t="s">
        <v>343</v>
      </c>
      <c r="B51" s="58">
        <v>0</v>
      </c>
      <c r="C51" s="58">
        <v>45000</v>
      </c>
      <c r="D51" s="58">
        <f t="shared" si="8"/>
        <v>45000</v>
      </c>
      <c r="E51" s="58">
        <v>0</v>
      </c>
      <c r="F51" s="58">
        <v>0</v>
      </c>
      <c r="G51" s="58">
        <f t="shared" si="13"/>
        <v>45000</v>
      </c>
    </row>
    <row r="52" spans="1:7" x14ac:dyDescent="0.3">
      <c r="A52" s="68" t="s">
        <v>344</v>
      </c>
      <c r="B52" s="58">
        <v>0</v>
      </c>
      <c r="C52" s="58">
        <v>1886290</v>
      </c>
      <c r="D52" s="58">
        <f t="shared" si="8"/>
        <v>1886290</v>
      </c>
      <c r="E52" s="58">
        <v>1432100</v>
      </c>
      <c r="F52" s="58">
        <v>1432100</v>
      </c>
      <c r="G52" s="58">
        <f t="shared" si="13"/>
        <v>454190</v>
      </c>
    </row>
    <row r="53" spans="1:7" x14ac:dyDescent="0.3">
      <c r="A53" s="68" t="s">
        <v>345</v>
      </c>
      <c r="B53" s="58">
        <v>0</v>
      </c>
      <c r="C53" s="58">
        <v>0</v>
      </c>
      <c r="D53" s="58">
        <f t="shared" si="8"/>
        <v>0</v>
      </c>
      <c r="E53" s="58">
        <v>0</v>
      </c>
      <c r="F53" s="58">
        <v>0</v>
      </c>
      <c r="G53" s="58">
        <f t="shared" si="13"/>
        <v>0</v>
      </c>
    </row>
    <row r="54" spans="1:7" x14ac:dyDescent="0.3">
      <c r="A54" s="68" t="s">
        <v>346</v>
      </c>
      <c r="B54" s="58">
        <v>35000</v>
      </c>
      <c r="C54" s="58">
        <v>33940</v>
      </c>
      <c r="D54" s="58">
        <f t="shared" si="8"/>
        <v>68940</v>
      </c>
      <c r="E54" s="58">
        <v>26540</v>
      </c>
      <c r="F54" s="58">
        <v>26540</v>
      </c>
      <c r="G54" s="58">
        <f t="shared" si="13"/>
        <v>42400</v>
      </c>
    </row>
    <row r="55" spans="1:7" x14ac:dyDescent="0.3">
      <c r="A55" s="68" t="s">
        <v>347</v>
      </c>
      <c r="B55" s="58">
        <v>0</v>
      </c>
      <c r="C55" s="58">
        <v>0</v>
      </c>
      <c r="D55" s="58">
        <f t="shared" si="8"/>
        <v>0</v>
      </c>
      <c r="E55" s="58">
        <v>0</v>
      </c>
      <c r="F55" s="58">
        <v>0</v>
      </c>
      <c r="G55" s="58">
        <f t="shared" si="13"/>
        <v>0</v>
      </c>
    </row>
    <row r="56" spans="1:7" x14ac:dyDescent="0.3">
      <c r="A56" s="68" t="s">
        <v>348</v>
      </c>
      <c r="B56" s="58">
        <v>0</v>
      </c>
      <c r="C56" s="58">
        <v>0</v>
      </c>
      <c r="D56" s="58">
        <f t="shared" si="8"/>
        <v>0</v>
      </c>
      <c r="E56" s="58">
        <v>0</v>
      </c>
      <c r="F56" s="58">
        <v>0</v>
      </c>
      <c r="G56" s="58">
        <f t="shared" si="13"/>
        <v>0</v>
      </c>
    </row>
    <row r="57" spans="1:7" x14ac:dyDescent="0.3">
      <c r="A57" s="68" t="s">
        <v>349</v>
      </c>
      <c r="B57" s="58">
        <v>0</v>
      </c>
      <c r="C57" s="58">
        <v>105588</v>
      </c>
      <c r="D57" s="58">
        <f t="shared" si="8"/>
        <v>105588</v>
      </c>
      <c r="E57" s="58">
        <v>105588</v>
      </c>
      <c r="F57" s="58">
        <v>105588</v>
      </c>
      <c r="G57" s="58">
        <f t="shared" si="13"/>
        <v>0</v>
      </c>
    </row>
    <row r="58" spans="1:7" x14ac:dyDescent="0.3">
      <c r="A58" s="67" t="s">
        <v>350</v>
      </c>
      <c r="B58" s="66">
        <f>SUM(B59:B61)</f>
        <v>0</v>
      </c>
      <c r="C58" s="66">
        <f t="shared" ref="C58:G58" si="14">SUM(C59:C61)</f>
        <v>2694004.36</v>
      </c>
      <c r="D58" s="66">
        <f t="shared" si="14"/>
        <v>2694004.36</v>
      </c>
      <c r="E58" s="66">
        <f t="shared" si="14"/>
        <v>929554.62</v>
      </c>
      <c r="F58" s="66">
        <f t="shared" si="14"/>
        <v>929554.62</v>
      </c>
      <c r="G58" s="66">
        <f t="shared" si="14"/>
        <v>1764449.7399999998</v>
      </c>
    </row>
    <row r="59" spans="1:7" x14ac:dyDescent="0.3">
      <c r="A59" s="68" t="s">
        <v>351</v>
      </c>
      <c r="B59" s="58">
        <v>0</v>
      </c>
      <c r="C59" s="58">
        <v>2694004.36</v>
      </c>
      <c r="D59" s="58">
        <f t="shared" si="8"/>
        <v>2694004.36</v>
      </c>
      <c r="E59" s="58">
        <v>929554.62</v>
      </c>
      <c r="F59" s="58">
        <v>929554.62</v>
      </c>
      <c r="G59" s="58">
        <f t="shared" ref="G59:G61" si="15">D59-E59</f>
        <v>1764449.7399999998</v>
      </c>
    </row>
    <row r="60" spans="1:7" x14ac:dyDescent="0.3">
      <c r="A60" s="68" t="s">
        <v>352</v>
      </c>
      <c r="B60" s="58">
        <v>0</v>
      </c>
      <c r="C60" s="58">
        <v>0</v>
      </c>
      <c r="D60" s="58">
        <f t="shared" si="8"/>
        <v>0</v>
      </c>
      <c r="E60" s="58">
        <v>0</v>
      </c>
      <c r="F60" s="58">
        <v>0</v>
      </c>
      <c r="G60" s="58">
        <f t="shared" si="15"/>
        <v>0</v>
      </c>
    </row>
    <row r="61" spans="1:7" x14ac:dyDescent="0.3">
      <c r="A61" s="68" t="s">
        <v>353</v>
      </c>
      <c r="B61" s="58">
        <v>0</v>
      </c>
      <c r="C61" s="58">
        <v>0</v>
      </c>
      <c r="D61" s="58">
        <f t="shared" si="8"/>
        <v>0</v>
      </c>
      <c r="E61" s="58">
        <v>0</v>
      </c>
      <c r="F61" s="58">
        <v>0</v>
      </c>
      <c r="G61" s="58">
        <f t="shared" si="15"/>
        <v>0</v>
      </c>
    </row>
    <row r="62" spans="1:7" x14ac:dyDescent="0.3">
      <c r="A62" s="67" t="s">
        <v>354</v>
      </c>
      <c r="B62" s="66">
        <f>SUM(B63:B67,B69:B70)</f>
        <v>0</v>
      </c>
      <c r="C62" s="66">
        <f t="shared" ref="C62:G62" si="16">SUM(C63:C67,C69:C70)</f>
        <v>8030.44</v>
      </c>
      <c r="D62" s="66">
        <f t="shared" si="16"/>
        <v>8030.44</v>
      </c>
      <c r="E62" s="66">
        <f t="shared" si="16"/>
        <v>0</v>
      </c>
      <c r="F62" s="66">
        <f t="shared" si="16"/>
        <v>0</v>
      </c>
      <c r="G62" s="66">
        <f t="shared" si="16"/>
        <v>8030.44</v>
      </c>
    </row>
    <row r="63" spans="1:7" x14ac:dyDescent="0.3">
      <c r="A63" s="68" t="s">
        <v>355</v>
      </c>
      <c r="B63" s="58">
        <v>0</v>
      </c>
      <c r="C63" s="58">
        <v>0</v>
      </c>
      <c r="D63" s="58">
        <f t="shared" si="8"/>
        <v>0</v>
      </c>
      <c r="E63" s="58">
        <v>0</v>
      </c>
      <c r="F63" s="58">
        <v>0</v>
      </c>
      <c r="G63" s="58">
        <f t="shared" ref="G63:G70" si="17">D63-E63</f>
        <v>0</v>
      </c>
    </row>
    <row r="64" spans="1:7" x14ac:dyDescent="0.3">
      <c r="A64" s="68" t="s">
        <v>356</v>
      </c>
      <c r="B64" s="58">
        <v>0</v>
      </c>
      <c r="C64" s="58">
        <v>0</v>
      </c>
      <c r="D64" s="58">
        <f t="shared" si="8"/>
        <v>0</v>
      </c>
      <c r="E64" s="58">
        <v>0</v>
      </c>
      <c r="F64" s="58">
        <v>0</v>
      </c>
      <c r="G64" s="58">
        <f t="shared" si="17"/>
        <v>0</v>
      </c>
    </row>
    <row r="65" spans="1:7" x14ac:dyDescent="0.3">
      <c r="A65" s="68" t="s">
        <v>357</v>
      </c>
      <c r="B65" s="58">
        <v>0</v>
      </c>
      <c r="C65" s="58">
        <v>0</v>
      </c>
      <c r="D65" s="58">
        <f t="shared" si="8"/>
        <v>0</v>
      </c>
      <c r="E65" s="58">
        <v>0</v>
      </c>
      <c r="F65" s="58">
        <v>0</v>
      </c>
      <c r="G65" s="58">
        <f t="shared" si="17"/>
        <v>0</v>
      </c>
    </row>
    <row r="66" spans="1:7" x14ac:dyDescent="0.3">
      <c r="A66" s="68" t="s">
        <v>358</v>
      </c>
      <c r="B66" s="58">
        <v>0</v>
      </c>
      <c r="C66" s="58">
        <v>0</v>
      </c>
      <c r="D66" s="58">
        <f t="shared" si="8"/>
        <v>0</v>
      </c>
      <c r="E66" s="58">
        <v>0</v>
      </c>
      <c r="F66" s="58">
        <v>0</v>
      </c>
      <c r="G66" s="58">
        <f t="shared" si="17"/>
        <v>0</v>
      </c>
    </row>
    <row r="67" spans="1:7" x14ac:dyDescent="0.3">
      <c r="A67" s="68" t="s">
        <v>359</v>
      </c>
      <c r="B67" s="58">
        <v>0</v>
      </c>
      <c r="C67" s="58">
        <v>0</v>
      </c>
      <c r="D67" s="58">
        <f t="shared" si="8"/>
        <v>0</v>
      </c>
      <c r="E67" s="58">
        <v>0</v>
      </c>
      <c r="F67" s="58">
        <v>0</v>
      </c>
      <c r="G67" s="58">
        <f t="shared" si="17"/>
        <v>0</v>
      </c>
    </row>
    <row r="68" spans="1:7" x14ac:dyDescent="0.3">
      <c r="A68" s="68" t="s">
        <v>360</v>
      </c>
      <c r="B68" s="58">
        <v>0</v>
      </c>
      <c r="C68" s="58">
        <v>0</v>
      </c>
      <c r="D68" s="58">
        <f t="shared" si="8"/>
        <v>0</v>
      </c>
      <c r="E68" s="58">
        <v>0</v>
      </c>
      <c r="F68" s="58">
        <v>0</v>
      </c>
      <c r="G68" s="58">
        <f t="shared" si="17"/>
        <v>0</v>
      </c>
    </row>
    <row r="69" spans="1:7" x14ac:dyDescent="0.3">
      <c r="A69" s="68" t="s">
        <v>361</v>
      </c>
      <c r="B69" s="58">
        <v>0</v>
      </c>
      <c r="C69" s="58">
        <v>0</v>
      </c>
      <c r="D69" s="58">
        <f t="shared" si="8"/>
        <v>0</v>
      </c>
      <c r="E69" s="58">
        <v>0</v>
      </c>
      <c r="F69" s="58">
        <v>0</v>
      </c>
      <c r="G69" s="58">
        <f t="shared" si="17"/>
        <v>0</v>
      </c>
    </row>
    <row r="70" spans="1:7" x14ac:dyDescent="0.3">
      <c r="A70" s="68" t="s">
        <v>362</v>
      </c>
      <c r="B70" s="58">
        <v>0</v>
      </c>
      <c r="C70" s="58">
        <v>8030.44</v>
      </c>
      <c r="D70" s="58">
        <f t="shared" si="8"/>
        <v>8030.44</v>
      </c>
      <c r="E70" s="58">
        <v>0</v>
      </c>
      <c r="F70" s="58">
        <v>0</v>
      </c>
      <c r="G70" s="58">
        <f t="shared" si="17"/>
        <v>8030.44</v>
      </c>
    </row>
    <row r="71" spans="1:7" x14ac:dyDescent="0.3">
      <c r="A71" s="67" t="s">
        <v>363</v>
      </c>
      <c r="B71" s="66">
        <f>SUM(B72:B74)</f>
        <v>0</v>
      </c>
      <c r="C71" s="66">
        <f t="shared" ref="C71:G71" si="18">SUM(C72:C74)</f>
        <v>0</v>
      </c>
      <c r="D71" s="66">
        <f t="shared" si="18"/>
        <v>0</v>
      </c>
      <c r="E71" s="66">
        <f t="shared" si="18"/>
        <v>0</v>
      </c>
      <c r="F71" s="66">
        <f t="shared" si="18"/>
        <v>0</v>
      </c>
      <c r="G71" s="66">
        <f t="shared" si="18"/>
        <v>0</v>
      </c>
    </row>
    <row r="72" spans="1:7" x14ac:dyDescent="0.3">
      <c r="A72" s="68" t="s">
        <v>364</v>
      </c>
      <c r="B72" s="58">
        <v>0</v>
      </c>
      <c r="C72" s="58">
        <v>0</v>
      </c>
      <c r="D72" s="58">
        <f t="shared" si="8"/>
        <v>0</v>
      </c>
      <c r="E72" s="58">
        <v>0</v>
      </c>
      <c r="F72" s="58">
        <v>0</v>
      </c>
      <c r="G72" s="58">
        <f t="shared" ref="G72:G74" si="19">D72-E72</f>
        <v>0</v>
      </c>
    </row>
    <row r="73" spans="1:7" x14ac:dyDescent="0.3">
      <c r="A73" s="68" t="s">
        <v>365</v>
      </c>
      <c r="B73" s="58">
        <v>0</v>
      </c>
      <c r="C73" s="58">
        <v>0</v>
      </c>
      <c r="D73" s="58">
        <f t="shared" si="8"/>
        <v>0</v>
      </c>
      <c r="E73" s="58">
        <v>0</v>
      </c>
      <c r="F73" s="58">
        <v>0</v>
      </c>
      <c r="G73" s="58">
        <f t="shared" si="19"/>
        <v>0</v>
      </c>
    </row>
    <row r="74" spans="1:7" x14ac:dyDescent="0.3">
      <c r="A74" s="68" t="s">
        <v>366</v>
      </c>
      <c r="B74" s="58">
        <v>0</v>
      </c>
      <c r="C74" s="58">
        <v>0</v>
      </c>
      <c r="D74" s="58">
        <f t="shared" si="8"/>
        <v>0</v>
      </c>
      <c r="E74" s="58">
        <v>0</v>
      </c>
      <c r="F74" s="58">
        <v>0</v>
      </c>
      <c r="G74" s="58">
        <f t="shared" si="19"/>
        <v>0</v>
      </c>
    </row>
    <row r="75" spans="1:7" x14ac:dyDescent="0.3">
      <c r="A75" s="67" t="s">
        <v>367</v>
      </c>
      <c r="B75" s="66">
        <f>SUM(B76:B82)</f>
        <v>0</v>
      </c>
      <c r="C75" s="66">
        <f t="shared" ref="C75:G75" si="20">SUM(C76:C82)</f>
        <v>0</v>
      </c>
      <c r="D75" s="66">
        <f t="shared" si="20"/>
        <v>0</v>
      </c>
      <c r="E75" s="66">
        <f t="shared" si="20"/>
        <v>0</v>
      </c>
      <c r="F75" s="66">
        <f t="shared" si="20"/>
        <v>0</v>
      </c>
      <c r="G75" s="66">
        <f t="shared" si="20"/>
        <v>0</v>
      </c>
    </row>
    <row r="76" spans="1:7" x14ac:dyDescent="0.3">
      <c r="A76" s="68" t="s">
        <v>368</v>
      </c>
      <c r="B76" s="58">
        <v>0</v>
      </c>
      <c r="C76" s="58">
        <v>0</v>
      </c>
      <c r="D76" s="58">
        <f t="shared" si="8"/>
        <v>0</v>
      </c>
      <c r="E76" s="58">
        <v>0</v>
      </c>
      <c r="F76" s="58">
        <v>0</v>
      </c>
      <c r="G76" s="58">
        <f t="shared" ref="G76:G82" si="21">D76-E76</f>
        <v>0</v>
      </c>
    </row>
    <row r="77" spans="1:7" x14ac:dyDescent="0.3">
      <c r="A77" s="68" t="s">
        <v>369</v>
      </c>
      <c r="B77" s="58">
        <v>0</v>
      </c>
      <c r="C77" s="58">
        <v>0</v>
      </c>
      <c r="D77" s="58">
        <f t="shared" si="8"/>
        <v>0</v>
      </c>
      <c r="E77" s="58">
        <v>0</v>
      </c>
      <c r="F77" s="58">
        <v>0</v>
      </c>
      <c r="G77" s="58">
        <f t="shared" si="21"/>
        <v>0</v>
      </c>
    </row>
    <row r="78" spans="1:7" x14ac:dyDescent="0.3">
      <c r="A78" s="68" t="s">
        <v>370</v>
      </c>
      <c r="B78" s="58">
        <v>0</v>
      </c>
      <c r="C78" s="58">
        <v>0</v>
      </c>
      <c r="D78" s="58">
        <f t="shared" si="8"/>
        <v>0</v>
      </c>
      <c r="E78" s="58">
        <v>0</v>
      </c>
      <c r="F78" s="58">
        <v>0</v>
      </c>
      <c r="G78" s="58">
        <f t="shared" si="21"/>
        <v>0</v>
      </c>
    </row>
    <row r="79" spans="1:7" x14ac:dyDescent="0.3">
      <c r="A79" s="68" t="s">
        <v>371</v>
      </c>
      <c r="B79" s="58">
        <v>0</v>
      </c>
      <c r="C79" s="58">
        <v>0</v>
      </c>
      <c r="D79" s="58">
        <f t="shared" si="8"/>
        <v>0</v>
      </c>
      <c r="E79" s="58">
        <v>0</v>
      </c>
      <c r="F79" s="58">
        <v>0</v>
      </c>
      <c r="G79" s="58">
        <f t="shared" si="21"/>
        <v>0</v>
      </c>
    </row>
    <row r="80" spans="1:7" x14ac:dyDescent="0.3">
      <c r="A80" s="68" t="s">
        <v>372</v>
      </c>
      <c r="B80" s="58">
        <v>0</v>
      </c>
      <c r="C80" s="58">
        <v>0</v>
      </c>
      <c r="D80" s="58">
        <f t="shared" si="8"/>
        <v>0</v>
      </c>
      <c r="E80" s="58">
        <v>0</v>
      </c>
      <c r="F80" s="58">
        <v>0</v>
      </c>
      <c r="G80" s="58">
        <f t="shared" si="21"/>
        <v>0</v>
      </c>
    </row>
    <row r="81" spans="1:7" x14ac:dyDescent="0.3">
      <c r="A81" s="68" t="s">
        <v>373</v>
      </c>
      <c r="B81" s="58">
        <v>0</v>
      </c>
      <c r="C81" s="58">
        <v>0</v>
      </c>
      <c r="D81" s="58">
        <f t="shared" si="8"/>
        <v>0</v>
      </c>
      <c r="E81" s="58">
        <v>0</v>
      </c>
      <c r="F81" s="58">
        <v>0</v>
      </c>
      <c r="G81" s="58">
        <f t="shared" si="21"/>
        <v>0</v>
      </c>
    </row>
    <row r="82" spans="1:7" x14ac:dyDescent="0.3">
      <c r="A82" s="68" t="s">
        <v>374</v>
      </c>
      <c r="B82" s="58">
        <v>0</v>
      </c>
      <c r="C82" s="58">
        <v>0</v>
      </c>
      <c r="D82" s="58">
        <f t="shared" si="8"/>
        <v>0</v>
      </c>
      <c r="E82" s="58">
        <v>0</v>
      </c>
      <c r="F82" s="58">
        <v>0</v>
      </c>
      <c r="G82" s="58">
        <f t="shared" si="21"/>
        <v>0</v>
      </c>
    </row>
    <row r="83" spans="1:7" x14ac:dyDescent="0.3">
      <c r="A83" s="69"/>
      <c r="B83" s="58"/>
      <c r="C83" s="58"/>
      <c r="D83" s="58"/>
      <c r="E83" s="58"/>
      <c r="F83" s="58"/>
      <c r="G83" s="58"/>
    </row>
    <row r="84" spans="1:7" x14ac:dyDescent="0.3">
      <c r="A84" s="27" t="s">
        <v>375</v>
      </c>
      <c r="B84" s="66">
        <f>B85+B93+B103+B113+B123+B133+B137+B146+B150</f>
        <v>19800557</v>
      </c>
      <c r="C84" s="66">
        <f t="shared" ref="C84:G84" si="22">C85+C93+C103+C113+C123+C133+C137+C146+C150</f>
        <v>22404285.170000002</v>
      </c>
      <c r="D84" s="66">
        <f t="shared" si="22"/>
        <v>42204842.170000002</v>
      </c>
      <c r="E84" s="66">
        <f t="shared" si="22"/>
        <v>19193461.609999999</v>
      </c>
      <c r="F84" s="66">
        <f t="shared" si="22"/>
        <v>19193461.609999999</v>
      </c>
      <c r="G84" s="66">
        <f t="shared" si="22"/>
        <v>23011380.560000002</v>
      </c>
    </row>
    <row r="85" spans="1:7" x14ac:dyDescent="0.3">
      <c r="A85" s="67" t="s">
        <v>302</v>
      </c>
      <c r="B85" s="66">
        <f>SUM(B86:B92)</f>
        <v>2352511</v>
      </c>
      <c r="C85" s="66">
        <f t="shared" ref="C85:G85" si="23">SUM(C86:C92)</f>
        <v>2830245.1399999997</v>
      </c>
      <c r="D85" s="66">
        <f t="shared" si="23"/>
        <v>5182756.1399999997</v>
      </c>
      <c r="E85" s="66">
        <f t="shared" si="23"/>
        <v>2935538.05</v>
      </c>
      <c r="F85" s="66">
        <f t="shared" si="23"/>
        <v>2935538.05</v>
      </c>
      <c r="G85" s="66">
        <f t="shared" si="23"/>
        <v>2247218.0900000003</v>
      </c>
    </row>
    <row r="86" spans="1:7" x14ac:dyDescent="0.3">
      <c r="A86" s="68" t="s">
        <v>303</v>
      </c>
      <c r="B86" s="58">
        <v>2352511</v>
      </c>
      <c r="C86" s="58">
        <v>1888356.66</v>
      </c>
      <c r="D86" s="58">
        <f t="shared" ref="D86:D92" si="24">B86+C86</f>
        <v>4240867.66</v>
      </c>
      <c r="E86" s="58">
        <v>2259986.84</v>
      </c>
      <c r="F86" s="58">
        <v>2259986.84</v>
      </c>
      <c r="G86" s="58">
        <f t="shared" ref="G86:G92" si="25">D86-E86</f>
        <v>1980880.8200000003</v>
      </c>
    </row>
    <row r="87" spans="1:7" x14ac:dyDescent="0.3">
      <c r="A87" s="68" t="s">
        <v>304</v>
      </c>
      <c r="B87" s="58">
        <v>0</v>
      </c>
      <c r="C87" s="58">
        <v>368815.56</v>
      </c>
      <c r="D87" s="58">
        <f t="shared" si="24"/>
        <v>368815.56</v>
      </c>
      <c r="E87" s="58">
        <v>368815.56</v>
      </c>
      <c r="F87" s="58">
        <v>368815.56</v>
      </c>
      <c r="G87" s="58">
        <f t="shared" si="25"/>
        <v>0</v>
      </c>
    </row>
    <row r="88" spans="1:7" x14ac:dyDescent="0.3">
      <c r="A88" s="68" t="s">
        <v>305</v>
      </c>
      <c r="B88" s="58">
        <v>0</v>
      </c>
      <c r="C88" s="58">
        <v>0</v>
      </c>
      <c r="D88" s="58">
        <f t="shared" si="24"/>
        <v>0</v>
      </c>
      <c r="E88" s="58">
        <v>0</v>
      </c>
      <c r="F88" s="58">
        <v>0</v>
      </c>
      <c r="G88" s="58">
        <f t="shared" si="25"/>
        <v>0</v>
      </c>
    </row>
    <row r="89" spans="1:7" x14ac:dyDescent="0.3">
      <c r="A89" s="68" t="s">
        <v>306</v>
      </c>
      <c r="B89" s="58">
        <v>0</v>
      </c>
      <c r="C89" s="58">
        <v>450.06</v>
      </c>
      <c r="D89" s="58">
        <f t="shared" si="24"/>
        <v>450.06</v>
      </c>
      <c r="E89" s="58">
        <v>450.06</v>
      </c>
      <c r="F89" s="58">
        <v>450.06</v>
      </c>
      <c r="G89" s="58">
        <f t="shared" si="25"/>
        <v>0</v>
      </c>
    </row>
    <row r="90" spans="1:7" x14ac:dyDescent="0.3">
      <c r="A90" s="68" t="s">
        <v>307</v>
      </c>
      <c r="B90" s="58">
        <v>0</v>
      </c>
      <c r="C90" s="58">
        <v>331122.86</v>
      </c>
      <c r="D90" s="58">
        <f t="shared" si="24"/>
        <v>331122.86</v>
      </c>
      <c r="E90" s="58">
        <v>306285.59000000003</v>
      </c>
      <c r="F90" s="58">
        <v>306285.59000000003</v>
      </c>
      <c r="G90" s="58">
        <f t="shared" si="25"/>
        <v>24837.26999999996</v>
      </c>
    </row>
    <row r="91" spans="1:7" x14ac:dyDescent="0.3">
      <c r="A91" s="68" t="s">
        <v>308</v>
      </c>
      <c r="B91" s="58">
        <v>0</v>
      </c>
      <c r="C91" s="58">
        <v>0</v>
      </c>
      <c r="D91" s="58">
        <f t="shared" si="24"/>
        <v>0</v>
      </c>
      <c r="E91" s="58">
        <v>0</v>
      </c>
      <c r="F91" s="58">
        <v>0</v>
      </c>
      <c r="G91" s="58">
        <f t="shared" si="25"/>
        <v>0</v>
      </c>
    </row>
    <row r="92" spans="1:7" x14ac:dyDescent="0.3">
      <c r="A92" s="68" t="s">
        <v>309</v>
      </c>
      <c r="B92" s="58">
        <v>0</v>
      </c>
      <c r="C92" s="58">
        <v>241500</v>
      </c>
      <c r="D92" s="58">
        <f t="shared" si="24"/>
        <v>241500</v>
      </c>
      <c r="E92" s="58">
        <v>0</v>
      </c>
      <c r="F92" s="58">
        <v>0</v>
      </c>
      <c r="G92" s="58">
        <f t="shared" si="25"/>
        <v>241500</v>
      </c>
    </row>
    <row r="93" spans="1:7" x14ac:dyDescent="0.3">
      <c r="A93" s="67" t="s">
        <v>310</v>
      </c>
      <c r="B93" s="66">
        <f>SUM(B94:B102)</f>
        <v>0</v>
      </c>
      <c r="C93" s="66">
        <f t="shared" ref="C93:G93" si="26">SUM(C94:C102)</f>
        <v>439242.46</v>
      </c>
      <c r="D93" s="66">
        <f t="shared" si="26"/>
        <v>439242.46</v>
      </c>
      <c r="E93" s="66">
        <f t="shared" si="26"/>
        <v>31522.46</v>
      </c>
      <c r="F93" s="66">
        <f t="shared" si="26"/>
        <v>31522.46</v>
      </c>
      <c r="G93" s="66">
        <f t="shared" si="26"/>
        <v>407720</v>
      </c>
    </row>
    <row r="94" spans="1:7" x14ac:dyDescent="0.3">
      <c r="A94" s="68" t="s">
        <v>311</v>
      </c>
      <c r="B94" s="58">
        <v>0</v>
      </c>
      <c r="C94" s="58">
        <v>0</v>
      </c>
      <c r="D94" s="58">
        <f t="shared" ref="D94:D102" si="27">B94+C94</f>
        <v>0</v>
      </c>
      <c r="E94" s="58">
        <v>0</v>
      </c>
      <c r="F94" s="58">
        <v>0</v>
      </c>
      <c r="G94" s="58">
        <f t="shared" ref="G94:G102" si="28">D94-E94</f>
        <v>0</v>
      </c>
    </row>
    <row r="95" spans="1:7" x14ac:dyDescent="0.3">
      <c r="A95" s="68" t="s">
        <v>312</v>
      </c>
      <c r="B95" s="58">
        <v>0</v>
      </c>
      <c r="C95" s="58">
        <v>1525</v>
      </c>
      <c r="D95" s="58">
        <f t="shared" si="27"/>
        <v>1525</v>
      </c>
      <c r="E95" s="58">
        <v>1525</v>
      </c>
      <c r="F95" s="58">
        <v>1525</v>
      </c>
      <c r="G95" s="58">
        <f t="shared" si="28"/>
        <v>0</v>
      </c>
    </row>
    <row r="96" spans="1:7" x14ac:dyDescent="0.3">
      <c r="A96" s="68" t="s">
        <v>313</v>
      </c>
      <c r="B96" s="58">
        <v>0</v>
      </c>
      <c r="C96" s="58">
        <v>0</v>
      </c>
      <c r="D96" s="58">
        <f t="shared" si="27"/>
        <v>0</v>
      </c>
      <c r="E96" s="58">
        <v>0</v>
      </c>
      <c r="F96" s="58">
        <v>0</v>
      </c>
      <c r="G96" s="58">
        <f t="shared" si="28"/>
        <v>0</v>
      </c>
    </row>
    <row r="97" spans="1:7" x14ac:dyDescent="0.3">
      <c r="A97" s="68" t="s">
        <v>314</v>
      </c>
      <c r="B97" s="58">
        <v>0</v>
      </c>
      <c r="C97" s="58">
        <v>9997.4599999999991</v>
      </c>
      <c r="D97" s="58">
        <f t="shared" si="27"/>
        <v>9997.4599999999991</v>
      </c>
      <c r="E97" s="58">
        <v>9997.4599999999991</v>
      </c>
      <c r="F97" s="58">
        <v>9997.4599999999991</v>
      </c>
      <c r="G97" s="58">
        <f t="shared" si="28"/>
        <v>0</v>
      </c>
    </row>
    <row r="98" spans="1:7" x14ac:dyDescent="0.3">
      <c r="A98" s="70" t="s">
        <v>315</v>
      </c>
      <c r="B98" s="58">
        <v>0</v>
      </c>
      <c r="C98" s="58">
        <v>18040</v>
      </c>
      <c r="D98" s="58">
        <f t="shared" si="27"/>
        <v>18040</v>
      </c>
      <c r="E98" s="58">
        <v>0</v>
      </c>
      <c r="F98" s="58">
        <v>0</v>
      </c>
      <c r="G98" s="58">
        <f t="shared" si="28"/>
        <v>18040</v>
      </c>
    </row>
    <row r="99" spans="1:7" x14ac:dyDescent="0.3">
      <c r="A99" s="68" t="s">
        <v>316</v>
      </c>
      <c r="B99" s="58">
        <v>0</v>
      </c>
      <c r="C99" s="58">
        <v>0</v>
      </c>
      <c r="D99" s="58">
        <f t="shared" si="27"/>
        <v>0</v>
      </c>
      <c r="E99" s="58">
        <v>0</v>
      </c>
      <c r="F99" s="58">
        <v>0</v>
      </c>
      <c r="G99" s="58">
        <f t="shared" si="28"/>
        <v>0</v>
      </c>
    </row>
    <row r="100" spans="1:7" x14ac:dyDescent="0.3">
      <c r="A100" s="68" t="s">
        <v>317</v>
      </c>
      <c r="B100" s="58">
        <v>0</v>
      </c>
      <c r="C100" s="58">
        <v>269700</v>
      </c>
      <c r="D100" s="58">
        <f t="shared" si="27"/>
        <v>269700</v>
      </c>
      <c r="E100" s="58">
        <v>20000</v>
      </c>
      <c r="F100" s="58">
        <v>20000</v>
      </c>
      <c r="G100" s="58">
        <f t="shared" si="28"/>
        <v>249700</v>
      </c>
    </row>
    <row r="101" spans="1:7" x14ac:dyDescent="0.3">
      <c r="A101" s="68" t="s">
        <v>318</v>
      </c>
      <c r="B101" s="58">
        <v>0</v>
      </c>
      <c r="C101" s="58">
        <v>139980</v>
      </c>
      <c r="D101" s="58">
        <f t="shared" si="27"/>
        <v>139980</v>
      </c>
      <c r="E101" s="58">
        <v>0</v>
      </c>
      <c r="F101" s="58">
        <v>0</v>
      </c>
      <c r="G101" s="58">
        <f t="shared" si="28"/>
        <v>139980</v>
      </c>
    </row>
    <row r="102" spans="1:7" x14ac:dyDescent="0.3">
      <c r="A102" s="68" t="s">
        <v>319</v>
      </c>
      <c r="B102" s="58">
        <v>0</v>
      </c>
      <c r="C102" s="58">
        <v>0</v>
      </c>
      <c r="D102" s="58">
        <f t="shared" si="27"/>
        <v>0</v>
      </c>
      <c r="E102" s="58">
        <v>0</v>
      </c>
      <c r="F102" s="58">
        <v>0</v>
      </c>
      <c r="G102" s="58">
        <f t="shared" si="28"/>
        <v>0</v>
      </c>
    </row>
    <row r="103" spans="1:7" x14ac:dyDescent="0.3">
      <c r="A103" s="67" t="s">
        <v>320</v>
      </c>
      <c r="B103" s="66">
        <f>SUM(B104:B112)</f>
        <v>1500000</v>
      </c>
      <c r="C103" s="66">
        <f t="shared" ref="C103:G103" si="29">SUM(C104:C112)</f>
        <v>4830205.6000000006</v>
      </c>
      <c r="D103" s="66">
        <f t="shared" si="29"/>
        <v>6330205.6000000006</v>
      </c>
      <c r="E103" s="66">
        <f t="shared" si="29"/>
        <v>2093649.6099999999</v>
      </c>
      <c r="F103" s="66">
        <f t="shared" si="29"/>
        <v>2093649.6099999999</v>
      </c>
      <c r="G103" s="66">
        <f t="shared" si="29"/>
        <v>4236555.99</v>
      </c>
    </row>
    <row r="104" spans="1:7" x14ac:dyDescent="0.3">
      <c r="A104" s="68" t="s">
        <v>321</v>
      </c>
      <c r="B104" s="58">
        <v>1500000</v>
      </c>
      <c r="C104" s="58">
        <v>230515.20000000001</v>
      </c>
      <c r="D104" s="58">
        <f t="shared" ref="D104:D112" si="30">B104+C104</f>
        <v>1730515.2</v>
      </c>
      <c r="E104" s="58">
        <v>730054</v>
      </c>
      <c r="F104" s="58">
        <v>730054</v>
      </c>
      <c r="G104" s="58">
        <f t="shared" ref="G104:G112" si="31">D104-E104</f>
        <v>1000461.2</v>
      </c>
    </row>
    <row r="105" spans="1:7" x14ac:dyDescent="0.3">
      <c r="A105" s="68" t="s">
        <v>322</v>
      </c>
      <c r="B105" s="58">
        <v>0</v>
      </c>
      <c r="C105" s="58">
        <v>0</v>
      </c>
      <c r="D105" s="58">
        <f t="shared" si="30"/>
        <v>0</v>
      </c>
      <c r="E105" s="58">
        <v>0</v>
      </c>
      <c r="F105" s="58">
        <v>0</v>
      </c>
      <c r="G105" s="58">
        <f t="shared" si="31"/>
        <v>0</v>
      </c>
    </row>
    <row r="106" spans="1:7" x14ac:dyDescent="0.3">
      <c r="A106" s="68" t="s">
        <v>323</v>
      </c>
      <c r="B106" s="58">
        <v>0</v>
      </c>
      <c r="C106" s="58">
        <v>58011.32</v>
      </c>
      <c r="D106" s="58">
        <f t="shared" si="30"/>
        <v>58011.32</v>
      </c>
      <c r="E106" s="58">
        <v>15111.32</v>
      </c>
      <c r="F106" s="58">
        <v>15111.32</v>
      </c>
      <c r="G106" s="58">
        <f t="shared" si="31"/>
        <v>42900</v>
      </c>
    </row>
    <row r="107" spans="1:7" x14ac:dyDescent="0.3">
      <c r="A107" s="68" t="s">
        <v>324</v>
      </c>
      <c r="B107" s="58">
        <v>0</v>
      </c>
      <c r="C107" s="58">
        <v>0</v>
      </c>
      <c r="D107" s="58">
        <f t="shared" si="30"/>
        <v>0</v>
      </c>
      <c r="E107" s="58">
        <v>0</v>
      </c>
      <c r="F107" s="58">
        <v>0</v>
      </c>
      <c r="G107" s="58">
        <f t="shared" si="31"/>
        <v>0</v>
      </c>
    </row>
    <row r="108" spans="1:7" x14ac:dyDescent="0.3">
      <c r="A108" s="68" t="s">
        <v>325</v>
      </c>
      <c r="B108" s="58">
        <v>0</v>
      </c>
      <c r="C108" s="58">
        <v>153023.79</v>
      </c>
      <c r="D108" s="58">
        <f t="shared" si="30"/>
        <v>153023.79</v>
      </c>
      <c r="E108" s="58">
        <v>153023.79</v>
      </c>
      <c r="F108" s="58">
        <v>153023.79</v>
      </c>
      <c r="G108" s="58">
        <f t="shared" si="31"/>
        <v>0</v>
      </c>
    </row>
    <row r="109" spans="1:7" x14ac:dyDescent="0.3">
      <c r="A109" s="68" t="s">
        <v>326</v>
      </c>
      <c r="B109" s="58">
        <v>0</v>
      </c>
      <c r="C109" s="58">
        <v>0</v>
      </c>
      <c r="D109" s="58">
        <f t="shared" si="30"/>
        <v>0</v>
      </c>
      <c r="E109" s="58">
        <v>0</v>
      </c>
      <c r="F109" s="58">
        <v>0</v>
      </c>
      <c r="G109" s="58">
        <f t="shared" si="31"/>
        <v>0</v>
      </c>
    </row>
    <row r="110" spans="1:7" x14ac:dyDescent="0.3">
      <c r="A110" s="68" t="s">
        <v>327</v>
      </c>
      <c r="B110" s="58">
        <v>0</v>
      </c>
      <c r="C110" s="58">
        <v>0</v>
      </c>
      <c r="D110" s="58">
        <f t="shared" si="30"/>
        <v>0</v>
      </c>
      <c r="E110" s="58">
        <v>0</v>
      </c>
      <c r="F110" s="58">
        <v>0</v>
      </c>
      <c r="G110" s="58">
        <f t="shared" si="31"/>
        <v>0</v>
      </c>
    </row>
    <row r="111" spans="1:7" x14ac:dyDescent="0.3">
      <c r="A111" s="68" t="s">
        <v>328</v>
      </c>
      <c r="B111" s="58">
        <v>0</v>
      </c>
      <c r="C111" s="58">
        <v>4245000</v>
      </c>
      <c r="D111" s="58">
        <f t="shared" si="30"/>
        <v>4245000</v>
      </c>
      <c r="E111" s="58">
        <v>1195460.5</v>
      </c>
      <c r="F111" s="58">
        <v>1195460.5</v>
      </c>
      <c r="G111" s="58">
        <f t="shared" si="31"/>
        <v>3049539.5</v>
      </c>
    </row>
    <row r="112" spans="1:7" x14ac:dyDescent="0.3">
      <c r="A112" s="68" t="s">
        <v>329</v>
      </c>
      <c r="B112" s="58">
        <v>0</v>
      </c>
      <c r="C112" s="58">
        <v>143655.29</v>
      </c>
      <c r="D112" s="58">
        <f t="shared" si="30"/>
        <v>143655.29</v>
      </c>
      <c r="E112" s="58">
        <v>0</v>
      </c>
      <c r="F112" s="58">
        <v>0</v>
      </c>
      <c r="G112" s="58">
        <f t="shared" si="31"/>
        <v>143655.29</v>
      </c>
    </row>
    <row r="113" spans="1:7" x14ac:dyDescent="0.3">
      <c r="A113" s="67" t="s">
        <v>330</v>
      </c>
      <c r="B113" s="66">
        <f>SUM(B114:B122)</f>
        <v>300000</v>
      </c>
      <c r="C113" s="66">
        <f t="shared" ref="C113:G113" si="32">SUM(C114:C122)</f>
        <v>764604.35</v>
      </c>
      <c r="D113" s="66">
        <f t="shared" si="32"/>
        <v>1064604.3500000001</v>
      </c>
      <c r="E113" s="66">
        <f t="shared" si="32"/>
        <v>536479.35</v>
      </c>
      <c r="F113" s="66">
        <f t="shared" si="32"/>
        <v>536479.35</v>
      </c>
      <c r="G113" s="66">
        <f t="shared" si="32"/>
        <v>528125.00000000012</v>
      </c>
    </row>
    <row r="114" spans="1:7" x14ac:dyDescent="0.3">
      <c r="A114" s="68" t="s">
        <v>331</v>
      </c>
      <c r="B114" s="58">
        <v>0</v>
      </c>
      <c r="C114" s="58">
        <v>0</v>
      </c>
      <c r="D114" s="58">
        <f t="shared" ref="D114:D122" si="33">B114+C114</f>
        <v>0</v>
      </c>
      <c r="E114" s="58">
        <v>0</v>
      </c>
      <c r="F114" s="58">
        <v>0</v>
      </c>
      <c r="G114" s="58">
        <f t="shared" ref="G114:G122" si="34">D114-E114</f>
        <v>0</v>
      </c>
    </row>
    <row r="115" spans="1:7" x14ac:dyDescent="0.3">
      <c r="A115" s="68" t="s">
        <v>332</v>
      </c>
      <c r="B115" s="58">
        <v>0</v>
      </c>
      <c r="C115" s="58">
        <v>0</v>
      </c>
      <c r="D115" s="58">
        <f t="shared" si="33"/>
        <v>0</v>
      </c>
      <c r="E115" s="58">
        <v>0</v>
      </c>
      <c r="F115" s="58">
        <v>0</v>
      </c>
      <c r="G115" s="58">
        <f t="shared" si="34"/>
        <v>0</v>
      </c>
    </row>
    <row r="116" spans="1:7" x14ac:dyDescent="0.3">
      <c r="A116" s="68" t="s">
        <v>333</v>
      </c>
      <c r="B116" s="58">
        <v>0</v>
      </c>
      <c r="C116" s="58">
        <v>0</v>
      </c>
      <c r="D116" s="58">
        <f t="shared" si="33"/>
        <v>0</v>
      </c>
      <c r="E116" s="58">
        <v>0</v>
      </c>
      <c r="F116" s="58">
        <v>0</v>
      </c>
      <c r="G116" s="58">
        <f t="shared" si="34"/>
        <v>0</v>
      </c>
    </row>
    <row r="117" spans="1:7" x14ac:dyDescent="0.3">
      <c r="A117" s="68" t="s">
        <v>334</v>
      </c>
      <c r="B117" s="58">
        <v>300000</v>
      </c>
      <c r="C117" s="58">
        <v>764604.35</v>
      </c>
      <c r="D117" s="58">
        <f t="shared" si="33"/>
        <v>1064604.3500000001</v>
      </c>
      <c r="E117" s="58">
        <v>536479.35</v>
      </c>
      <c r="F117" s="58">
        <v>536479.35</v>
      </c>
      <c r="G117" s="58">
        <f t="shared" si="34"/>
        <v>528125.00000000012</v>
      </c>
    </row>
    <row r="118" spans="1:7" x14ac:dyDescent="0.3">
      <c r="A118" s="68" t="s">
        <v>335</v>
      </c>
      <c r="B118" s="58">
        <v>0</v>
      </c>
      <c r="C118" s="58">
        <v>0</v>
      </c>
      <c r="D118" s="58">
        <f t="shared" si="33"/>
        <v>0</v>
      </c>
      <c r="E118" s="58">
        <v>0</v>
      </c>
      <c r="F118" s="58">
        <v>0</v>
      </c>
      <c r="G118" s="58">
        <f t="shared" si="34"/>
        <v>0</v>
      </c>
    </row>
    <row r="119" spans="1:7" x14ac:dyDescent="0.3">
      <c r="A119" s="68" t="s">
        <v>336</v>
      </c>
      <c r="B119" s="58">
        <v>0</v>
      </c>
      <c r="C119" s="58">
        <v>0</v>
      </c>
      <c r="D119" s="58">
        <f t="shared" si="33"/>
        <v>0</v>
      </c>
      <c r="E119" s="58">
        <v>0</v>
      </c>
      <c r="F119" s="58">
        <v>0</v>
      </c>
      <c r="G119" s="58">
        <f t="shared" si="34"/>
        <v>0</v>
      </c>
    </row>
    <row r="120" spans="1:7" x14ac:dyDescent="0.3">
      <c r="A120" s="68" t="s">
        <v>337</v>
      </c>
      <c r="B120" s="58">
        <v>0</v>
      </c>
      <c r="C120" s="58">
        <v>0</v>
      </c>
      <c r="D120" s="58">
        <f t="shared" si="33"/>
        <v>0</v>
      </c>
      <c r="E120" s="58">
        <v>0</v>
      </c>
      <c r="F120" s="58">
        <v>0</v>
      </c>
      <c r="G120" s="58">
        <f t="shared" si="34"/>
        <v>0</v>
      </c>
    </row>
    <row r="121" spans="1:7" x14ac:dyDescent="0.3">
      <c r="A121" s="68" t="s">
        <v>338</v>
      </c>
      <c r="B121" s="58">
        <v>0</v>
      </c>
      <c r="C121" s="58">
        <v>0</v>
      </c>
      <c r="D121" s="58">
        <f t="shared" si="33"/>
        <v>0</v>
      </c>
      <c r="E121" s="58">
        <v>0</v>
      </c>
      <c r="F121" s="58">
        <v>0</v>
      </c>
      <c r="G121" s="58">
        <f t="shared" si="34"/>
        <v>0</v>
      </c>
    </row>
    <row r="122" spans="1:7" x14ac:dyDescent="0.3">
      <c r="A122" s="68" t="s">
        <v>339</v>
      </c>
      <c r="B122" s="58">
        <v>0</v>
      </c>
      <c r="C122" s="58">
        <v>0</v>
      </c>
      <c r="D122" s="58">
        <f t="shared" si="33"/>
        <v>0</v>
      </c>
      <c r="E122" s="58">
        <v>0</v>
      </c>
      <c r="F122" s="58">
        <v>0</v>
      </c>
      <c r="G122" s="58">
        <f t="shared" si="34"/>
        <v>0</v>
      </c>
    </row>
    <row r="123" spans="1:7" x14ac:dyDescent="0.3">
      <c r="A123" s="67" t="s">
        <v>340</v>
      </c>
      <c r="B123" s="66">
        <f>SUM(B124:B132)</f>
        <v>0</v>
      </c>
      <c r="C123" s="66">
        <f t="shared" ref="C123:G123" si="35">SUM(C124:C132)</f>
        <v>763781</v>
      </c>
      <c r="D123" s="66">
        <f t="shared" si="35"/>
        <v>763781</v>
      </c>
      <c r="E123" s="66">
        <f t="shared" si="35"/>
        <v>0</v>
      </c>
      <c r="F123" s="66">
        <f t="shared" si="35"/>
        <v>0</v>
      </c>
      <c r="G123" s="66">
        <f t="shared" si="35"/>
        <v>763781</v>
      </c>
    </row>
    <row r="124" spans="1:7" x14ac:dyDescent="0.3">
      <c r="A124" s="68" t="s">
        <v>341</v>
      </c>
      <c r="B124" s="58">
        <v>0</v>
      </c>
      <c r="C124" s="58">
        <v>99751</v>
      </c>
      <c r="D124" s="58">
        <f t="shared" ref="D124:D132" si="36">B124+C124</f>
        <v>99751</v>
      </c>
      <c r="E124" s="58">
        <v>0</v>
      </c>
      <c r="F124" s="58">
        <v>0</v>
      </c>
      <c r="G124" s="58">
        <f t="shared" ref="G124:G132" si="37">D124-E124</f>
        <v>99751</v>
      </c>
    </row>
    <row r="125" spans="1:7" x14ac:dyDescent="0.3">
      <c r="A125" s="68" t="s">
        <v>342</v>
      </c>
      <c r="B125" s="58">
        <v>0</v>
      </c>
      <c r="C125" s="58">
        <v>7130</v>
      </c>
      <c r="D125" s="58">
        <f t="shared" si="36"/>
        <v>7130</v>
      </c>
      <c r="E125" s="58">
        <v>0</v>
      </c>
      <c r="F125" s="58">
        <v>0</v>
      </c>
      <c r="G125" s="58">
        <f t="shared" si="37"/>
        <v>7130</v>
      </c>
    </row>
    <row r="126" spans="1:7" x14ac:dyDescent="0.3">
      <c r="A126" s="68" t="s">
        <v>343</v>
      </c>
      <c r="B126" s="58">
        <v>0</v>
      </c>
      <c r="C126" s="58">
        <v>0</v>
      </c>
      <c r="D126" s="58">
        <f t="shared" si="36"/>
        <v>0</v>
      </c>
      <c r="E126" s="58">
        <v>0</v>
      </c>
      <c r="F126" s="58">
        <v>0</v>
      </c>
      <c r="G126" s="58">
        <f t="shared" si="37"/>
        <v>0</v>
      </c>
    </row>
    <row r="127" spans="1:7" x14ac:dyDescent="0.3">
      <c r="A127" s="68" t="s">
        <v>344</v>
      </c>
      <c r="B127" s="58">
        <v>0</v>
      </c>
      <c r="C127" s="58">
        <v>656900</v>
      </c>
      <c r="D127" s="58">
        <f t="shared" si="36"/>
        <v>656900</v>
      </c>
      <c r="E127" s="58">
        <v>0</v>
      </c>
      <c r="F127" s="58">
        <v>0</v>
      </c>
      <c r="G127" s="58">
        <f t="shared" si="37"/>
        <v>656900</v>
      </c>
    </row>
    <row r="128" spans="1:7" x14ac:dyDescent="0.3">
      <c r="A128" s="68" t="s">
        <v>345</v>
      </c>
      <c r="B128" s="58">
        <v>0</v>
      </c>
      <c r="C128" s="58">
        <v>0</v>
      </c>
      <c r="D128" s="58">
        <f t="shared" si="36"/>
        <v>0</v>
      </c>
      <c r="E128" s="58">
        <v>0</v>
      </c>
      <c r="F128" s="58">
        <v>0</v>
      </c>
      <c r="G128" s="58">
        <f t="shared" si="37"/>
        <v>0</v>
      </c>
    </row>
    <row r="129" spans="1:7" x14ac:dyDescent="0.3">
      <c r="A129" s="68" t="s">
        <v>346</v>
      </c>
      <c r="B129" s="58">
        <v>0</v>
      </c>
      <c r="C129" s="58">
        <v>0</v>
      </c>
      <c r="D129" s="58">
        <f t="shared" si="36"/>
        <v>0</v>
      </c>
      <c r="E129" s="58">
        <v>0</v>
      </c>
      <c r="F129" s="58">
        <v>0</v>
      </c>
      <c r="G129" s="58">
        <f t="shared" si="37"/>
        <v>0</v>
      </c>
    </row>
    <row r="130" spans="1:7" x14ac:dyDescent="0.3">
      <c r="A130" s="68" t="s">
        <v>347</v>
      </c>
      <c r="B130" s="58">
        <v>0</v>
      </c>
      <c r="C130" s="58">
        <v>0</v>
      </c>
      <c r="D130" s="58">
        <f t="shared" si="36"/>
        <v>0</v>
      </c>
      <c r="E130" s="58">
        <v>0</v>
      </c>
      <c r="F130" s="58">
        <v>0</v>
      </c>
      <c r="G130" s="58">
        <f t="shared" si="37"/>
        <v>0</v>
      </c>
    </row>
    <row r="131" spans="1:7" x14ac:dyDescent="0.3">
      <c r="A131" s="68" t="s">
        <v>348</v>
      </c>
      <c r="B131" s="58">
        <v>0</v>
      </c>
      <c r="C131" s="58">
        <v>0</v>
      </c>
      <c r="D131" s="58">
        <f t="shared" si="36"/>
        <v>0</v>
      </c>
      <c r="E131" s="58">
        <v>0</v>
      </c>
      <c r="F131" s="58">
        <v>0</v>
      </c>
      <c r="G131" s="58">
        <f t="shared" si="37"/>
        <v>0</v>
      </c>
    </row>
    <row r="132" spans="1:7" x14ac:dyDescent="0.3">
      <c r="A132" s="68" t="s">
        <v>349</v>
      </c>
      <c r="B132" s="58">
        <v>0</v>
      </c>
      <c r="C132" s="58">
        <v>0</v>
      </c>
      <c r="D132" s="58">
        <f t="shared" si="36"/>
        <v>0</v>
      </c>
      <c r="E132" s="58">
        <v>0</v>
      </c>
      <c r="F132" s="58">
        <v>0</v>
      </c>
      <c r="G132" s="58">
        <f t="shared" si="37"/>
        <v>0</v>
      </c>
    </row>
    <row r="133" spans="1:7" x14ac:dyDescent="0.3">
      <c r="A133" s="67" t="s">
        <v>350</v>
      </c>
      <c r="B133" s="66">
        <f>SUM(B134:B136)</f>
        <v>2000000</v>
      </c>
      <c r="C133" s="66">
        <f t="shared" ref="C133:G133" si="38">SUM(C134:C136)</f>
        <v>14437324.960000001</v>
      </c>
      <c r="D133" s="66">
        <f t="shared" si="38"/>
        <v>16437324.960000001</v>
      </c>
      <c r="E133" s="66">
        <f t="shared" si="38"/>
        <v>13596272.140000001</v>
      </c>
      <c r="F133" s="66">
        <f t="shared" si="38"/>
        <v>13596272.140000001</v>
      </c>
      <c r="G133" s="66">
        <f t="shared" si="38"/>
        <v>2841052.8200000003</v>
      </c>
    </row>
    <row r="134" spans="1:7" x14ac:dyDescent="0.3">
      <c r="A134" s="68" t="s">
        <v>351</v>
      </c>
      <c r="B134" s="58">
        <v>2000000</v>
      </c>
      <c r="C134" s="58">
        <v>14437324.960000001</v>
      </c>
      <c r="D134" s="58">
        <f t="shared" ref="D134:D157" si="39">B134+C134</f>
        <v>16437324.960000001</v>
      </c>
      <c r="E134" s="58">
        <v>13596272.140000001</v>
      </c>
      <c r="F134" s="58">
        <v>13596272.140000001</v>
      </c>
      <c r="G134" s="58">
        <f t="shared" ref="G134:G136" si="40">D134-E134</f>
        <v>2841052.8200000003</v>
      </c>
    </row>
    <row r="135" spans="1:7" x14ac:dyDescent="0.3">
      <c r="A135" s="68" t="s">
        <v>352</v>
      </c>
      <c r="B135" s="58">
        <v>0</v>
      </c>
      <c r="C135" s="58">
        <v>0</v>
      </c>
      <c r="D135" s="58">
        <f t="shared" si="39"/>
        <v>0</v>
      </c>
      <c r="E135" s="58">
        <v>0</v>
      </c>
      <c r="F135" s="58">
        <v>0</v>
      </c>
      <c r="G135" s="58">
        <f t="shared" si="40"/>
        <v>0</v>
      </c>
    </row>
    <row r="136" spans="1:7" x14ac:dyDescent="0.3">
      <c r="A136" s="68" t="s">
        <v>353</v>
      </c>
      <c r="B136" s="58">
        <v>0</v>
      </c>
      <c r="C136" s="58">
        <v>0</v>
      </c>
      <c r="D136" s="58">
        <f t="shared" si="39"/>
        <v>0</v>
      </c>
      <c r="E136" s="58">
        <v>0</v>
      </c>
      <c r="F136" s="58">
        <v>0</v>
      </c>
      <c r="G136" s="58">
        <f t="shared" si="40"/>
        <v>0</v>
      </c>
    </row>
    <row r="137" spans="1:7" x14ac:dyDescent="0.3">
      <c r="A137" s="67" t="s">
        <v>354</v>
      </c>
      <c r="B137" s="66">
        <f>SUM(B138:B142,B144:B145)</f>
        <v>13648046</v>
      </c>
      <c r="C137" s="66">
        <f t="shared" ref="C137:G137" si="41">SUM(C138:C142,C144:C145)</f>
        <v>-1661118.34</v>
      </c>
      <c r="D137" s="66">
        <f t="shared" si="41"/>
        <v>11986927.66</v>
      </c>
      <c r="E137" s="66">
        <f t="shared" si="41"/>
        <v>0</v>
      </c>
      <c r="F137" s="66">
        <f t="shared" si="41"/>
        <v>0</v>
      </c>
      <c r="G137" s="66">
        <f t="shared" si="41"/>
        <v>11986927.66</v>
      </c>
    </row>
    <row r="138" spans="1:7" x14ac:dyDescent="0.3">
      <c r="A138" s="68" t="s">
        <v>355</v>
      </c>
      <c r="B138" s="58">
        <v>0</v>
      </c>
      <c r="C138" s="58">
        <v>0</v>
      </c>
      <c r="D138" s="58">
        <f t="shared" si="39"/>
        <v>0</v>
      </c>
      <c r="E138" s="58">
        <v>0</v>
      </c>
      <c r="F138" s="58">
        <v>0</v>
      </c>
      <c r="G138" s="58">
        <f t="shared" ref="G138:G145" si="42">D138-E138</f>
        <v>0</v>
      </c>
    </row>
    <row r="139" spans="1:7" x14ac:dyDescent="0.3">
      <c r="A139" s="68" t="s">
        <v>356</v>
      </c>
      <c r="B139" s="58">
        <v>0</v>
      </c>
      <c r="C139" s="58">
        <v>0</v>
      </c>
      <c r="D139" s="58">
        <f t="shared" si="39"/>
        <v>0</v>
      </c>
      <c r="E139" s="58">
        <v>0</v>
      </c>
      <c r="F139" s="58">
        <v>0</v>
      </c>
      <c r="G139" s="58">
        <f t="shared" si="42"/>
        <v>0</v>
      </c>
    </row>
    <row r="140" spans="1:7" x14ac:dyDescent="0.3">
      <c r="A140" s="68" t="s">
        <v>357</v>
      </c>
      <c r="B140" s="58">
        <v>0</v>
      </c>
      <c r="C140" s="58">
        <v>0</v>
      </c>
      <c r="D140" s="58">
        <f t="shared" si="39"/>
        <v>0</v>
      </c>
      <c r="E140" s="58">
        <v>0</v>
      </c>
      <c r="F140" s="58">
        <v>0</v>
      </c>
      <c r="G140" s="58">
        <f t="shared" si="42"/>
        <v>0</v>
      </c>
    </row>
    <row r="141" spans="1:7" x14ac:dyDescent="0.3">
      <c r="A141" s="68" t="s">
        <v>358</v>
      </c>
      <c r="B141" s="58">
        <v>0</v>
      </c>
      <c r="C141" s="58">
        <v>0</v>
      </c>
      <c r="D141" s="58">
        <f t="shared" si="39"/>
        <v>0</v>
      </c>
      <c r="E141" s="58">
        <v>0</v>
      </c>
      <c r="F141" s="58">
        <v>0</v>
      </c>
      <c r="G141" s="58">
        <f t="shared" si="42"/>
        <v>0</v>
      </c>
    </row>
    <row r="142" spans="1:7" x14ac:dyDescent="0.3">
      <c r="A142" s="68" t="s">
        <v>359</v>
      </c>
      <c r="B142" s="58">
        <v>0</v>
      </c>
      <c r="C142" s="58">
        <v>0</v>
      </c>
      <c r="D142" s="58">
        <f t="shared" si="39"/>
        <v>0</v>
      </c>
      <c r="E142" s="58">
        <v>0</v>
      </c>
      <c r="F142" s="58">
        <v>0</v>
      </c>
      <c r="G142" s="58">
        <f t="shared" si="42"/>
        <v>0</v>
      </c>
    </row>
    <row r="143" spans="1:7" x14ac:dyDescent="0.3">
      <c r="A143" s="68" t="s">
        <v>360</v>
      </c>
      <c r="B143" s="58">
        <v>0</v>
      </c>
      <c r="C143" s="58">
        <v>0</v>
      </c>
      <c r="D143" s="58">
        <f t="shared" si="39"/>
        <v>0</v>
      </c>
      <c r="E143" s="58">
        <v>0</v>
      </c>
      <c r="F143" s="58">
        <v>0</v>
      </c>
      <c r="G143" s="58">
        <f t="shared" si="42"/>
        <v>0</v>
      </c>
    </row>
    <row r="144" spans="1:7" x14ac:dyDescent="0.3">
      <c r="A144" s="68" t="s">
        <v>361</v>
      </c>
      <c r="B144" s="58">
        <v>0</v>
      </c>
      <c r="C144" s="58">
        <v>0</v>
      </c>
      <c r="D144" s="58">
        <f t="shared" si="39"/>
        <v>0</v>
      </c>
      <c r="E144" s="58">
        <v>0</v>
      </c>
      <c r="F144" s="58">
        <v>0</v>
      </c>
      <c r="G144" s="58">
        <f t="shared" si="42"/>
        <v>0</v>
      </c>
    </row>
    <row r="145" spans="1:7" x14ac:dyDescent="0.3">
      <c r="A145" s="68" t="s">
        <v>362</v>
      </c>
      <c r="B145" s="58">
        <v>13648046</v>
      </c>
      <c r="C145" s="58">
        <v>-1661118.34</v>
      </c>
      <c r="D145" s="58">
        <f t="shared" si="39"/>
        <v>11986927.66</v>
      </c>
      <c r="E145" s="58">
        <v>0</v>
      </c>
      <c r="F145" s="58">
        <v>0</v>
      </c>
      <c r="G145" s="58">
        <f t="shared" si="42"/>
        <v>11986927.66</v>
      </c>
    </row>
    <row r="146" spans="1:7" x14ac:dyDescent="0.3">
      <c r="A146" s="67" t="s">
        <v>363</v>
      </c>
      <c r="B146" s="66">
        <f>SUM(B147:B149)</f>
        <v>0</v>
      </c>
      <c r="C146" s="66">
        <f t="shared" ref="C146:G146" si="43">SUM(C147:C149)</f>
        <v>0</v>
      </c>
      <c r="D146" s="66">
        <f t="shared" si="43"/>
        <v>0</v>
      </c>
      <c r="E146" s="66">
        <f t="shared" si="43"/>
        <v>0</v>
      </c>
      <c r="F146" s="66">
        <f t="shared" si="43"/>
        <v>0</v>
      </c>
      <c r="G146" s="66">
        <f t="shared" si="43"/>
        <v>0</v>
      </c>
    </row>
    <row r="147" spans="1:7" x14ac:dyDescent="0.3">
      <c r="A147" s="68" t="s">
        <v>364</v>
      </c>
      <c r="B147" s="58">
        <v>0</v>
      </c>
      <c r="C147" s="58">
        <v>0</v>
      </c>
      <c r="D147" s="58">
        <f t="shared" si="39"/>
        <v>0</v>
      </c>
      <c r="E147" s="58">
        <v>0</v>
      </c>
      <c r="F147" s="58">
        <v>0</v>
      </c>
      <c r="G147" s="58">
        <f t="shared" ref="G147:G149" si="44">D147-E147</f>
        <v>0</v>
      </c>
    </row>
    <row r="148" spans="1:7" x14ac:dyDescent="0.3">
      <c r="A148" s="68" t="s">
        <v>365</v>
      </c>
      <c r="B148" s="58">
        <v>0</v>
      </c>
      <c r="C148" s="58">
        <v>0</v>
      </c>
      <c r="D148" s="58">
        <f t="shared" si="39"/>
        <v>0</v>
      </c>
      <c r="E148" s="58">
        <v>0</v>
      </c>
      <c r="F148" s="58">
        <v>0</v>
      </c>
      <c r="G148" s="58">
        <f t="shared" si="44"/>
        <v>0</v>
      </c>
    </row>
    <row r="149" spans="1:7" x14ac:dyDescent="0.3">
      <c r="A149" s="68" t="s">
        <v>366</v>
      </c>
      <c r="B149" s="58">
        <v>0</v>
      </c>
      <c r="C149" s="58">
        <v>0</v>
      </c>
      <c r="D149" s="58">
        <f t="shared" si="39"/>
        <v>0</v>
      </c>
      <c r="E149" s="58">
        <v>0</v>
      </c>
      <c r="F149" s="58">
        <v>0</v>
      </c>
      <c r="G149" s="58">
        <f t="shared" si="44"/>
        <v>0</v>
      </c>
    </row>
    <row r="150" spans="1:7" x14ac:dyDescent="0.3">
      <c r="A150" s="67" t="s">
        <v>367</v>
      </c>
      <c r="B150" s="66">
        <f>SUM(B151:B157)</f>
        <v>0</v>
      </c>
      <c r="C150" s="66">
        <f t="shared" ref="C150:G150" si="45">SUM(C151:C157)</f>
        <v>0</v>
      </c>
      <c r="D150" s="66">
        <f t="shared" si="45"/>
        <v>0</v>
      </c>
      <c r="E150" s="66">
        <f t="shared" si="45"/>
        <v>0</v>
      </c>
      <c r="F150" s="66">
        <f t="shared" si="45"/>
        <v>0</v>
      </c>
      <c r="G150" s="66">
        <f t="shared" si="45"/>
        <v>0</v>
      </c>
    </row>
    <row r="151" spans="1:7" x14ac:dyDescent="0.3">
      <c r="A151" s="68" t="s">
        <v>368</v>
      </c>
      <c r="B151" s="58">
        <v>0</v>
      </c>
      <c r="C151" s="58">
        <v>0</v>
      </c>
      <c r="D151" s="58">
        <f t="shared" si="39"/>
        <v>0</v>
      </c>
      <c r="E151" s="58">
        <v>0</v>
      </c>
      <c r="F151" s="58">
        <v>0</v>
      </c>
      <c r="G151" s="58">
        <f t="shared" ref="G151:G157" si="46">D151-E151</f>
        <v>0</v>
      </c>
    </row>
    <row r="152" spans="1:7" x14ac:dyDescent="0.3">
      <c r="A152" s="68" t="s">
        <v>369</v>
      </c>
      <c r="B152" s="58">
        <v>0</v>
      </c>
      <c r="C152" s="58">
        <v>0</v>
      </c>
      <c r="D152" s="58">
        <f t="shared" si="39"/>
        <v>0</v>
      </c>
      <c r="E152" s="58">
        <v>0</v>
      </c>
      <c r="F152" s="58">
        <v>0</v>
      </c>
      <c r="G152" s="58">
        <f t="shared" si="46"/>
        <v>0</v>
      </c>
    </row>
    <row r="153" spans="1:7" x14ac:dyDescent="0.3">
      <c r="A153" s="68" t="s">
        <v>370</v>
      </c>
      <c r="B153" s="58">
        <v>0</v>
      </c>
      <c r="C153" s="58">
        <v>0</v>
      </c>
      <c r="D153" s="58">
        <f t="shared" si="39"/>
        <v>0</v>
      </c>
      <c r="E153" s="58">
        <v>0</v>
      </c>
      <c r="F153" s="58">
        <v>0</v>
      </c>
      <c r="G153" s="58">
        <f t="shared" si="46"/>
        <v>0</v>
      </c>
    </row>
    <row r="154" spans="1:7" x14ac:dyDescent="0.3">
      <c r="A154" s="70" t="s">
        <v>371</v>
      </c>
      <c r="B154" s="58">
        <v>0</v>
      </c>
      <c r="C154" s="58">
        <v>0</v>
      </c>
      <c r="D154" s="58">
        <f t="shared" si="39"/>
        <v>0</v>
      </c>
      <c r="E154" s="58">
        <v>0</v>
      </c>
      <c r="F154" s="58">
        <v>0</v>
      </c>
      <c r="G154" s="58">
        <f t="shared" si="46"/>
        <v>0</v>
      </c>
    </row>
    <row r="155" spans="1:7" x14ac:dyDescent="0.3">
      <c r="A155" s="68" t="s">
        <v>372</v>
      </c>
      <c r="B155" s="58">
        <v>0</v>
      </c>
      <c r="C155" s="58">
        <v>0</v>
      </c>
      <c r="D155" s="58">
        <f t="shared" si="39"/>
        <v>0</v>
      </c>
      <c r="E155" s="58">
        <v>0</v>
      </c>
      <c r="F155" s="58">
        <v>0</v>
      </c>
      <c r="G155" s="58">
        <f t="shared" si="46"/>
        <v>0</v>
      </c>
    </row>
    <row r="156" spans="1:7" x14ac:dyDescent="0.3">
      <c r="A156" s="68" t="s">
        <v>373</v>
      </c>
      <c r="B156" s="58">
        <v>0</v>
      </c>
      <c r="C156" s="58">
        <v>0</v>
      </c>
      <c r="D156" s="58">
        <f t="shared" si="39"/>
        <v>0</v>
      </c>
      <c r="E156" s="58">
        <v>0</v>
      </c>
      <c r="F156" s="58">
        <v>0</v>
      </c>
      <c r="G156" s="58">
        <f t="shared" si="46"/>
        <v>0</v>
      </c>
    </row>
    <row r="157" spans="1:7" x14ac:dyDescent="0.3">
      <c r="A157" s="68" t="s">
        <v>374</v>
      </c>
      <c r="B157" s="58">
        <v>0</v>
      </c>
      <c r="C157" s="58">
        <v>0</v>
      </c>
      <c r="D157" s="58">
        <f t="shared" si="39"/>
        <v>0</v>
      </c>
      <c r="E157" s="58">
        <v>0</v>
      </c>
      <c r="F157" s="58">
        <v>0</v>
      </c>
      <c r="G157" s="58">
        <f t="shared" si="46"/>
        <v>0</v>
      </c>
    </row>
    <row r="158" spans="1:7" x14ac:dyDescent="0.3">
      <c r="A158" s="71"/>
      <c r="B158" s="72"/>
      <c r="C158" s="72"/>
      <c r="D158" s="72"/>
      <c r="E158" s="72"/>
      <c r="F158" s="72"/>
      <c r="G158" s="72"/>
    </row>
    <row r="159" spans="1:7" x14ac:dyDescent="0.3">
      <c r="A159" s="28" t="s">
        <v>376</v>
      </c>
      <c r="B159" s="73">
        <f>B9+B84</f>
        <v>97050724.239999995</v>
      </c>
      <c r="C159" s="73">
        <f t="shared" ref="C159:F159" si="47">C9+C84</f>
        <v>30405031.610000003</v>
      </c>
      <c r="D159" s="73">
        <f t="shared" si="47"/>
        <v>127455755.84999999</v>
      </c>
      <c r="E159" s="73">
        <f t="shared" si="47"/>
        <v>58294856.089999996</v>
      </c>
      <c r="F159" s="73">
        <f t="shared" si="47"/>
        <v>58294856.089999996</v>
      </c>
      <c r="G159" s="73">
        <f>G9+G84</f>
        <v>69160899.75999999</v>
      </c>
    </row>
    <row r="160" spans="1:7" x14ac:dyDescent="0.3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64"/>
  <sheetViews>
    <sheetView showGridLines="0" topLeftCell="A16" zoomScale="75" zoomScaleNormal="75" workbookViewId="0">
      <selection activeCell="A55" sqref="A55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48" t="s">
        <v>377</v>
      </c>
      <c r="B1" s="149"/>
      <c r="C1" s="149"/>
      <c r="D1" s="149"/>
      <c r="E1" s="149"/>
      <c r="F1" s="149"/>
      <c r="G1" s="150"/>
    </row>
    <row r="2" spans="1:7" ht="15" customHeight="1" x14ac:dyDescent="0.3">
      <c r="A2" s="133" t="str">
        <f>'Formato 1'!A2</f>
        <v>MUNICIPIO DE SANTA CATARINA, GTO.</v>
      </c>
      <c r="B2" s="134"/>
      <c r="C2" s="134"/>
      <c r="D2" s="134"/>
      <c r="E2" s="134"/>
      <c r="F2" s="134"/>
      <c r="G2" s="135"/>
    </row>
    <row r="3" spans="1:7" ht="15" customHeight="1" x14ac:dyDescent="0.3">
      <c r="A3" s="136" t="s">
        <v>294</v>
      </c>
      <c r="B3" s="137"/>
      <c r="C3" s="137"/>
      <c r="D3" s="137"/>
      <c r="E3" s="137"/>
      <c r="F3" s="137"/>
      <c r="G3" s="138"/>
    </row>
    <row r="4" spans="1:7" ht="15" customHeight="1" x14ac:dyDescent="0.3">
      <c r="A4" s="124" t="s">
        <v>378</v>
      </c>
      <c r="B4" s="125"/>
      <c r="C4" s="125"/>
      <c r="D4" s="125"/>
      <c r="E4" s="125"/>
      <c r="F4" s="125"/>
      <c r="G4" s="126"/>
    </row>
    <row r="5" spans="1:7" ht="15" customHeight="1" x14ac:dyDescent="0.3">
      <c r="A5" s="136" t="str">
        <f>'Formato 3'!A4</f>
        <v>Del 1 de enero al 30 de junio de 2026</v>
      </c>
      <c r="B5" s="137"/>
      <c r="C5" s="137"/>
      <c r="D5" s="137"/>
      <c r="E5" s="137"/>
      <c r="F5" s="137"/>
      <c r="G5" s="138"/>
    </row>
    <row r="6" spans="1:7" x14ac:dyDescent="0.3">
      <c r="A6" s="139" t="s">
        <v>2</v>
      </c>
      <c r="B6" s="140"/>
      <c r="C6" s="140"/>
      <c r="D6" s="140"/>
      <c r="E6" s="140"/>
      <c r="F6" s="140"/>
      <c r="G6" s="141"/>
    </row>
    <row r="7" spans="1:7" ht="15" customHeight="1" x14ac:dyDescent="0.3">
      <c r="A7" s="143" t="s">
        <v>5</v>
      </c>
      <c r="B7" s="145" t="s">
        <v>296</v>
      </c>
      <c r="C7" s="145"/>
      <c r="D7" s="145"/>
      <c r="E7" s="145"/>
      <c r="F7" s="145"/>
      <c r="G7" s="147" t="s">
        <v>297</v>
      </c>
    </row>
    <row r="8" spans="1:7" ht="28.8" x14ac:dyDescent="0.3">
      <c r="A8" s="144"/>
      <c r="B8" s="24" t="s">
        <v>202</v>
      </c>
      <c r="C8" s="7" t="s">
        <v>228</v>
      </c>
      <c r="D8" s="24" t="s">
        <v>229</v>
      </c>
      <c r="E8" s="24" t="s">
        <v>187</v>
      </c>
      <c r="F8" s="24" t="s">
        <v>203</v>
      </c>
      <c r="G8" s="146"/>
    </row>
    <row r="9" spans="1:7" ht="15.75" customHeight="1" x14ac:dyDescent="0.3">
      <c r="A9" s="25" t="s">
        <v>379</v>
      </c>
      <c r="B9" s="29">
        <f>SUM(B10:B35)</f>
        <v>77250167.239999995</v>
      </c>
      <c r="C9" s="29">
        <f t="shared" ref="C9:G9" si="0">SUM(C10:C35)</f>
        <v>8000746.4399999985</v>
      </c>
      <c r="D9" s="29">
        <f t="shared" si="0"/>
        <v>85250913.680000007</v>
      </c>
      <c r="E9" s="29">
        <f t="shared" si="0"/>
        <v>39101394.479999997</v>
      </c>
      <c r="F9" s="29">
        <f t="shared" si="0"/>
        <v>39101394.479999997</v>
      </c>
      <c r="G9" s="29">
        <f t="shared" si="0"/>
        <v>46149519.200000018</v>
      </c>
    </row>
    <row r="10" spans="1:7" x14ac:dyDescent="0.3">
      <c r="A10" s="55" t="s">
        <v>547</v>
      </c>
      <c r="B10" s="58">
        <v>15556222.609999999</v>
      </c>
      <c r="C10" s="58">
        <v>1849231.82</v>
      </c>
      <c r="D10" s="58">
        <f>B10+C10</f>
        <v>17405454.43</v>
      </c>
      <c r="E10" s="58">
        <v>8607879.8200000003</v>
      </c>
      <c r="F10" s="58">
        <v>8607879.8200000003</v>
      </c>
      <c r="G10" s="58">
        <f>D10-E10</f>
        <v>8797574.6099999994</v>
      </c>
    </row>
    <row r="11" spans="1:7" x14ac:dyDescent="0.3">
      <c r="A11" s="55" t="s">
        <v>548</v>
      </c>
      <c r="B11" s="58">
        <v>1270908.49</v>
      </c>
      <c r="C11" s="58">
        <v>-102589.08</v>
      </c>
      <c r="D11" s="58">
        <f t="shared" ref="D11:D34" si="1">B11+C11</f>
        <v>1168319.4099999999</v>
      </c>
      <c r="E11" s="58">
        <v>480319.74</v>
      </c>
      <c r="F11" s="58">
        <v>480319.74</v>
      </c>
      <c r="G11" s="58">
        <f t="shared" ref="G11:G34" si="2">D11-E11</f>
        <v>687999.66999999993</v>
      </c>
    </row>
    <row r="12" spans="1:7" x14ac:dyDescent="0.3">
      <c r="A12" s="55" t="s">
        <v>549</v>
      </c>
      <c r="B12" s="58">
        <v>3083792.58</v>
      </c>
      <c r="C12" s="58">
        <v>-206751.68</v>
      </c>
      <c r="D12" s="58">
        <f t="shared" si="1"/>
        <v>2877040.9</v>
      </c>
      <c r="E12" s="58">
        <v>1100314.8700000001</v>
      </c>
      <c r="F12" s="58">
        <v>1100314.8700000001</v>
      </c>
      <c r="G12" s="58">
        <f t="shared" si="2"/>
        <v>1776726.0299999998</v>
      </c>
    </row>
    <row r="13" spans="1:7" x14ac:dyDescent="0.3">
      <c r="A13" s="55" t="s">
        <v>550</v>
      </c>
      <c r="B13" s="58">
        <v>1549439.7</v>
      </c>
      <c r="C13" s="58">
        <v>-48302.06</v>
      </c>
      <c r="D13" s="58">
        <f t="shared" si="1"/>
        <v>1501137.64</v>
      </c>
      <c r="E13" s="58">
        <v>541707.06000000006</v>
      </c>
      <c r="F13" s="58">
        <v>541707.06000000006</v>
      </c>
      <c r="G13" s="58">
        <f t="shared" si="2"/>
        <v>959430.57999999984</v>
      </c>
    </row>
    <row r="14" spans="1:7" x14ac:dyDescent="0.3">
      <c r="A14" s="55" t="s">
        <v>551</v>
      </c>
      <c r="B14" s="58">
        <v>401641.09</v>
      </c>
      <c r="C14" s="58">
        <v>76190.84</v>
      </c>
      <c r="D14" s="58">
        <f t="shared" si="1"/>
        <v>477831.93000000005</v>
      </c>
      <c r="E14" s="58">
        <v>265528.3</v>
      </c>
      <c r="F14" s="58">
        <v>265528.3</v>
      </c>
      <c r="G14" s="58">
        <f t="shared" si="2"/>
        <v>212303.63000000006</v>
      </c>
    </row>
    <row r="15" spans="1:7" x14ac:dyDescent="0.3">
      <c r="A15" s="55" t="s">
        <v>552</v>
      </c>
      <c r="B15" s="58">
        <v>273033.52</v>
      </c>
      <c r="C15" s="58">
        <v>-16200.12</v>
      </c>
      <c r="D15" s="58">
        <f t="shared" si="1"/>
        <v>256833.40000000002</v>
      </c>
      <c r="E15" s="58">
        <v>90225.04</v>
      </c>
      <c r="F15" s="58">
        <v>90225.04</v>
      </c>
      <c r="G15" s="58">
        <f t="shared" si="2"/>
        <v>166608.36000000004</v>
      </c>
    </row>
    <row r="16" spans="1:7" x14ac:dyDescent="0.3">
      <c r="A16" s="55" t="s">
        <v>553</v>
      </c>
      <c r="B16" s="58">
        <v>1379473.82</v>
      </c>
      <c r="C16" s="58">
        <v>290607.96000000002</v>
      </c>
      <c r="D16" s="58">
        <f t="shared" si="1"/>
        <v>1670081.78</v>
      </c>
      <c r="E16" s="58">
        <v>689054.75</v>
      </c>
      <c r="F16" s="58">
        <v>689054.75</v>
      </c>
      <c r="G16" s="58">
        <f t="shared" si="2"/>
        <v>981027.03</v>
      </c>
    </row>
    <row r="17" spans="1:7" x14ac:dyDescent="0.3">
      <c r="A17" s="55" t="s">
        <v>554</v>
      </c>
      <c r="B17" s="58">
        <v>3399740.71</v>
      </c>
      <c r="C17" s="58">
        <v>-135870.75</v>
      </c>
      <c r="D17" s="58">
        <f t="shared" si="1"/>
        <v>3263869.96</v>
      </c>
      <c r="E17" s="58">
        <v>1387878.71</v>
      </c>
      <c r="F17" s="58">
        <v>1387878.71</v>
      </c>
      <c r="G17" s="58">
        <f t="shared" si="2"/>
        <v>1875991.25</v>
      </c>
    </row>
    <row r="18" spans="1:7" x14ac:dyDescent="0.3">
      <c r="A18" s="55" t="s">
        <v>555</v>
      </c>
      <c r="B18" s="58">
        <v>993500.05</v>
      </c>
      <c r="C18" s="58">
        <v>183902.63</v>
      </c>
      <c r="D18" s="58">
        <f t="shared" si="1"/>
        <v>1177402.6800000002</v>
      </c>
      <c r="E18" s="58">
        <v>448571.72</v>
      </c>
      <c r="F18" s="58">
        <v>448571.72</v>
      </c>
      <c r="G18" s="58">
        <f t="shared" si="2"/>
        <v>728830.9600000002</v>
      </c>
    </row>
    <row r="19" spans="1:7" x14ac:dyDescent="0.3">
      <c r="A19" s="55" t="s">
        <v>556</v>
      </c>
      <c r="B19" s="58">
        <v>7732336.04</v>
      </c>
      <c r="C19" s="58">
        <v>1774824.93</v>
      </c>
      <c r="D19" s="58">
        <f t="shared" si="1"/>
        <v>9507160.9700000007</v>
      </c>
      <c r="E19" s="58">
        <v>5141631.8499999996</v>
      </c>
      <c r="F19" s="58">
        <v>5141631.8499999996</v>
      </c>
      <c r="G19" s="58">
        <f t="shared" si="2"/>
        <v>4365529.120000001</v>
      </c>
    </row>
    <row r="20" spans="1:7" x14ac:dyDescent="0.3">
      <c r="A20" s="55" t="s">
        <v>557</v>
      </c>
      <c r="B20" s="58">
        <v>899784.33</v>
      </c>
      <c r="C20" s="58">
        <v>127696.54</v>
      </c>
      <c r="D20" s="58">
        <f t="shared" si="1"/>
        <v>1027480.87</v>
      </c>
      <c r="E20" s="58">
        <v>355749.72</v>
      </c>
      <c r="F20" s="58">
        <v>355749.72</v>
      </c>
      <c r="G20" s="58">
        <f t="shared" si="2"/>
        <v>671731.15</v>
      </c>
    </row>
    <row r="21" spans="1:7" x14ac:dyDescent="0.3">
      <c r="A21" s="55" t="s">
        <v>558</v>
      </c>
      <c r="B21" s="58">
        <v>3973680.31</v>
      </c>
      <c r="C21" s="58">
        <v>3114849.03</v>
      </c>
      <c r="D21" s="58">
        <f t="shared" si="1"/>
        <v>7088529.3399999999</v>
      </c>
      <c r="E21" s="58">
        <v>3035274.13</v>
      </c>
      <c r="F21" s="58">
        <v>3035274.13</v>
      </c>
      <c r="G21" s="58">
        <f t="shared" si="2"/>
        <v>4053255.21</v>
      </c>
    </row>
    <row r="22" spans="1:7" x14ac:dyDescent="0.3">
      <c r="A22" s="55" t="s">
        <v>559</v>
      </c>
      <c r="B22" s="58">
        <v>1139789.1000000001</v>
      </c>
      <c r="C22" s="58">
        <v>-92950.22</v>
      </c>
      <c r="D22" s="58">
        <f t="shared" si="1"/>
        <v>1046838.8800000001</v>
      </c>
      <c r="E22" s="58">
        <v>301062.56</v>
      </c>
      <c r="F22" s="58">
        <v>301062.56</v>
      </c>
      <c r="G22" s="58">
        <f t="shared" si="2"/>
        <v>745776.32000000007</v>
      </c>
    </row>
    <row r="23" spans="1:7" x14ac:dyDescent="0.3">
      <c r="A23" s="55" t="s">
        <v>560</v>
      </c>
      <c r="B23" s="58">
        <v>11443660.24</v>
      </c>
      <c r="C23" s="58">
        <v>799550.08</v>
      </c>
      <c r="D23" s="58">
        <f t="shared" si="1"/>
        <v>12243210.32</v>
      </c>
      <c r="E23" s="58">
        <v>5370134.7400000002</v>
      </c>
      <c r="F23" s="58">
        <v>5370134.7400000002</v>
      </c>
      <c r="G23" s="58">
        <f t="shared" si="2"/>
        <v>6873075.5800000001</v>
      </c>
    </row>
    <row r="24" spans="1:7" x14ac:dyDescent="0.3">
      <c r="A24" s="55" t="s">
        <v>561</v>
      </c>
      <c r="B24" s="58">
        <v>2196937.23</v>
      </c>
      <c r="C24" s="58">
        <v>98391.42</v>
      </c>
      <c r="D24" s="58">
        <f t="shared" si="1"/>
        <v>2295328.65</v>
      </c>
      <c r="E24" s="58">
        <v>732145.2</v>
      </c>
      <c r="F24" s="58">
        <v>732145.2</v>
      </c>
      <c r="G24" s="58">
        <f t="shared" si="2"/>
        <v>1563183.45</v>
      </c>
    </row>
    <row r="25" spans="1:7" x14ac:dyDescent="0.3">
      <c r="A25" s="55" t="s">
        <v>562</v>
      </c>
      <c r="B25" s="58">
        <v>2156587.1800000002</v>
      </c>
      <c r="C25" s="58">
        <v>60051.72</v>
      </c>
      <c r="D25" s="58">
        <f t="shared" si="1"/>
        <v>2216638.9000000004</v>
      </c>
      <c r="E25" s="58">
        <v>908542.76</v>
      </c>
      <c r="F25" s="58">
        <v>908542.76</v>
      </c>
      <c r="G25" s="58">
        <f t="shared" si="2"/>
        <v>1308096.1400000004</v>
      </c>
    </row>
    <row r="26" spans="1:7" x14ac:dyDescent="0.3">
      <c r="A26" s="55" t="s">
        <v>563</v>
      </c>
      <c r="B26" s="58">
        <v>851814.33</v>
      </c>
      <c r="C26" s="58">
        <v>-15427.26</v>
      </c>
      <c r="D26" s="58">
        <f t="shared" si="1"/>
        <v>836387.07</v>
      </c>
      <c r="E26" s="58">
        <v>265561.78000000003</v>
      </c>
      <c r="F26" s="58">
        <v>265561.78000000003</v>
      </c>
      <c r="G26" s="58">
        <f t="shared" si="2"/>
        <v>570825.28999999992</v>
      </c>
    </row>
    <row r="27" spans="1:7" x14ac:dyDescent="0.3">
      <c r="A27" s="55" t="s">
        <v>564</v>
      </c>
      <c r="B27" s="58">
        <v>554248.66</v>
      </c>
      <c r="C27" s="58">
        <v>84946.43</v>
      </c>
      <c r="D27" s="58">
        <f t="shared" si="1"/>
        <v>639195.09000000008</v>
      </c>
      <c r="E27" s="58">
        <v>216503.32</v>
      </c>
      <c r="F27" s="58">
        <v>216503.32</v>
      </c>
      <c r="G27" s="58">
        <f t="shared" si="2"/>
        <v>422691.77000000008</v>
      </c>
    </row>
    <row r="28" spans="1:7" x14ac:dyDescent="0.3">
      <c r="A28" s="55" t="s">
        <v>565</v>
      </c>
      <c r="B28" s="58">
        <v>2346912.85</v>
      </c>
      <c r="C28" s="58">
        <v>843707.45</v>
      </c>
      <c r="D28" s="58">
        <f t="shared" si="1"/>
        <v>3190620.3</v>
      </c>
      <c r="E28" s="58">
        <v>2246286.5299999998</v>
      </c>
      <c r="F28" s="58">
        <v>2246286.5299999998</v>
      </c>
      <c r="G28" s="58">
        <f t="shared" si="2"/>
        <v>944333.77</v>
      </c>
    </row>
    <row r="29" spans="1:7" x14ac:dyDescent="0.3">
      <c r="A29" s="55" t="s">
        <v>566</v>
      </c>
      <c r="B29" s="58">
        <v>2870815.99</v>
      </c>
      <c r="C29" s="58">
        <v>732345.04</v>
      </c>
      <c r="D29" s="58">
        <f t="shared" si="1"/>
        <v>3603161.0300000003</v>
      </c>
      <c r="E29" s="58">
        <v>2241076.08</v>
      </c>
      <c r="F29" s="58">
        <v>2241076.08</v>
      </c>
      <c r="G29" s="58">
        <f t="shared" si="2"/>
        <v>1362084.9500000002</v>
      </c>
    </row>
    <row r="30" spans="1:7" x14ac:dyDescent="0.3">
      <c r="A30" s="55" t="s">
        <v>567</v>
      </c>
      <c r="B30" s="58">
        <v>1349637.85</v>
      </c>
      <c r="C30" s="58">
        <v>-4893.22</v>
      </c>
      <c r="D30" s="58">
        <f t="shared" si="1"/>
        <v>1344744.6300000001</v>
      </c>
      <c r="E30" s="58">
        <v>378164.36</v>
      </c>
      <c r="F30" s="58">
        <v>378164.36</v>
      </c>
      <c r="G30" s="58">
        <f t="shared" si="2"/>
        <v>966580.27000000014</v>
      </c>
    </row>
    <row r="31" spans="1:7" x14ac:dyDescent="0.3">
      <c r="A31" s="55" t="s">
        <v>568</v>
      </c>
      <c r="B31" s="58">
        <v>407460</v>
      </c>
      <c r="C31" s="58">
        <v>42527.25</v>
      </c>
      <c r="D31" s="58">
        <f t="shared" si="1"/>
        <v>449987.25</v>
      </c>
      <c r="E31" s="58">
        <v>149634.29</v>
      </c>
      <c r="F31" s="58">
        <v>149634.29</v>
      </c>
      <c r="G31" s="58">
        <f t="shared" si="2"/>
        <v>300352.95999999996</v>
      </c>
    </row>
    <row r="32" spans="1:7" x14ac:dyDescent="0.3">
      <c r="A32" s="55" t="s">
        <v>569</v>
      </c>
      <c r="B32" s="58">
        <v>8155419.3499999996</v>
      </c>
      <c r="C32" s="58">
        <v>-1365186.19</v>
      </c>
      <c r="D32" s="58">
        <f t="shared" si="1"/>
        <v>6790233.1600000001</v>
      </c>
      <c r="E32" s="58">
        <v>2782223.77</v>
      </c>
      <c r="F32" s="58">
        <v>2782223.77</v>
      </c>
      <c r="G32" s="58">
        <f t="shared" si="2"/>
        <v>4008009.39</v>
      </c>
    </row>
    <row r="33" spans="1:7" x14ac:dyDescent="0.3">
      <c r="A33" s="55" t="s">
        <v>570</v>
      </c>
      <c r="B33" s="58">
        <v>2950188</v>
      </c>
      <c r="C33" s="58">
        <v>-59791.59</v>
      </c>
      <c r="D33" s="58">
        <f t="shared" si="1"/>
        <v>2890396.41</v>
      </c>
      <c r="E33" s="58">
        <v>1280625.55</v>
      </c>
      <c r="F33" s="58">
        <v>1280625.55</v>
      </c>
      <c r="G33" s="58">
        <f t="shared" si="2"/>
        <v>1609770.86</v>
      </c>
    </row>
    <row r="34" spans="1:7" x14ac:dyDescent="0.3">
      <c r="A34" s="55" t="s">
        <v>571</v>
      </c>
      <c r="B34" s="58">
        <v>313143.21000000002</v>
      </c>
      <c r="C34" s="58">
        <v>-30114.53</v>
      </c>
      <c r="D34" s="58">
        <f t="shared" si="1"/>
        <v>283028.68000000005</v>
      </c>
      <c r="E34" s="58">
        <v>85297.83</v>
      </c>
      <c r="F34" s="58">
        <v>85297.83</v>
      </c>
      <c r="G34" s="58">
        <f t="shared" si="2"/>
        <v>197730.85000000003</v>
      </c>
    </row>
    <row r="35" spans="1:7" x14ac:dyDescent="0.3">
      <c r="A35" s="30" t="s">
        <v>151</v>
      </c>
      <c r="B35" s="43"/>
      <c r="C35" s="43"/>
      <c r="D35" s="43"/>
      <c r="E35" s="43"/>
      <c r="F35" s="43"/>
      <c r="G35" s="43"/>
    </row>
    <row r="36" spans="1:7" x14ac:dyDescent="0.3">
      <c r="A36" s="3" t="s">
        <v>380</v>
      </c>
      <c r="B36" s="4">
        <f>SUM(B37:B62)</f>
        <v>19800557</v>
      </c>
      <c r="C36" s="4">
        <f t="shared" ref="C36:G36" si="3">SUM(C37:C62)</f>
        <v>22404285.169999998</v>
      </c>
      <c r="D36" s="4">
        <f t="shared" si="3"/>
        <v>42204842.169999994</v>
      </c>
      <c r="E36" s="4">
        <f t="shared" si="3"/>
        <v>19193461.609999999</v>
      </c>
      <c r="F36" s="4">
        <f t="shared" si="3"/>
        <v>19193461.609999999</v>
      </c>
      <c r="G36" s="4">
        <f t="shared" si="3"/>
        <v>23011380.559999999</v>
      </c>
    </row>
    <row r="37" spans="1:7" x14ac:dyDescent="0.3">
      <c r="A37" s="55" t="s">
        <v>547</v>
      </c>
      <c r="B37" s="58">
        <v>0</v>
      </c>
      <c r="C37" s="58">
        <v>4293204.01</v>
      </c>
      <c r="D37" s="58">
        <f t="shared" ref="D37:D62" si="4">B37+C37</f>
        <v>4293204.01</v>
      </c>
      <c r="E37" s="58">
        <v>1251352.01</v>
      </c>
      <c r="F37" s="58">
        <v>1251352.01</v>
      </c>
      <c r="G37" s="58">
        <f t="shared" ref="G37:G61" si="5">D37-E37</f>
        <v>3041852</v>
      </c>
    </row>
    <row r="38" spans="1:7" x14ac:dyDescent="0.3">
      <c r="A38" s="55" t="s">
        <v>548</v>
      </c>
      <c r="B38" s="58">
        <v>0</v>
      </c>
      <c r="C38" s="58">
        <v>73138.3</v>
      </c>
      <c r="D38" s="58">
        <f t="shared" si="4"/>
        <v>73138.3</v>
      </c>
      <c r="E38" s="58">
        <v>73138.3</v>
      </c>
      <c r="F38" s="58">
        <v>73138.3</v>
      </c>
      <c r="G38" s="58">
        <f t="shared" si="5"/>
        <v>0</v>
      </c>
    </row>
    <row r="39" spans="1:7" x14ac:dyDescent="0.3">
      <c r="A39" s="55" t="s">
        <v>549</v>
      </c>
      <c r="B39" s="58">
        <v>0</v>
      </c>
      <c r="C39" s="58">
        <v>211751.67999999999</v>
      </c>
      <c r="D39" s="58">
        <f t="shared" si="4"/>
        <v>211751.67999999999</v>
      </c>
      <c r="E39" s="58">
        <v>211751.67999999999</v>
      </c>
      <c r="F39" s="58">
        <v>211751.67999999999</v>
      </c>
      <c r="G39" s="58">
        <f t="shared" si="5"/>
        <v>0</v>
      </c>
    </row>
    <row r="40" spans="1:7" x14ac:dyDescent="0.3">
      <c r="A40" s="55" t="s">
        <v>550</v>
      </c>
      <c r="B40" s="58">
        <v>0</v>
      </c>
      <c r="C40" s="58">
        <v>63609.06</v>
      </c>
      <c r="D40" s="58">
        <f t="shared" si="4"/>
        <v>63609.06</v>
      </c>
      <c r="E40" s="58">
        <v>63609.06</v>
      </c>
      <c r="F40" s="58">
        <v>63609.06</v>
      </c>
      <c r="G40" s="58">
        <f t="shared" si="5"/>
        <v>0</v>
      </c>
    </row>
    <row r="41" spans="1:7" x14ac:dyDescent="0.3">
      <c r="A41" s="55" t="s">
        <v>551</v>
      </c>
      <c r="B41" s="58">
        <v>0</v>
      </c>
      <c r="C41" s="58">
        <v>25008.16</v>
      </c>
      <c r="D41" s="58">
        <f t="shared" si="4"/>
        <v>25008.16</v>
      </c>
      <c r="E41" s="58">
        <v>25008.16</v>
      </c>
      <c r="F41" s="58">
        <v>25008.16</v>
      </c>
      <c r="G41" s="58">
        <f t="shared" si="5"/>
        <v>0</v>
      </c>
    </row>
    <row r="42" spans="1:7" x14ac:dyDescent="0.3">
      <c r="A42" s="55" t="s">
        <v>552</v>
      </c>
      <c r="B42" s="58">
        <v>0</v>
      </c>
      <c r="C42" s="58">
        <v>17200.12</v>
      </c>
      <c r="D42" s="58">
        <f t="shared" si="4"/>
        <v>17200.12</v>
      </c>
      <c r="E42" s="58">
        <v>17200.12</v>
      </c>
      <c r="F42" s="58">
        <v>17200.12</v>
      </c>
      <c r="G42" s="58">
        <f t="shared" si="5"/>
        <v>0</v>
      </c>
    </row>
    <row r="43" spans="1:7" x14ac:dyDescent="0.3">
      <c r="A43" s="55" t="s">
        <v>553</v>
      </c>
      <c r="B43" s="58">
        <v>0</v>
      </c>
      <c r="C43" s="58">
        <v>53942.04</v>
      </c>
      <c r="D43" s="58">
        <f t="shared" si="4"/>
        <v>53942.04</v>
      </c>
      <c r="E43" s="58">
        <v>53942.04</v>
      </c>
      <c r="F43" s="58">
        <v>53942.04</v>
      </c>
      <c r="G43" s="58">
        <f t="shared" si="5"/>
        <v>0</v>
      </c>
    </row>
    <row r="44" spans="1:7" x14ac:dyDescent="0.3">
      <c r="A44" s="55" t="s">
        <v>554</v>
      </c>
      <c r="B44" s="58">
        <v>12048046</v>
      </c>
      <c r="C44" s="58">
        <v>-198835.46</v>
      </c>
      <c r="D44" s="58">
        <f t="shared" si="4"/>
        <v>11849210.539999999</v>
      </c>
      <c r="E44" s="58">
        <v>124850.66</v>
      </c>
      <c r="F44" s="58">
        <v>124850.66</v>
      </c>
      <c r="G44" s="58">
        <f t="shared" si="5"/>
        <v>11724359.879999999</v>
      </c>
    </row>
    <row r="45" spans="1:7" x14ac:dyDescent="0.3">
      <c r="A45" s="55" t="s">
        <v>555</v>
      </c>
      <c r="B45" s="58">
        <v>0</v>
      </c>
      <c r="C45" s="58">
        <v>54295.37</v>
      </c>
      <c r="D45" s="58">
        <f t="shared" si="4"/>
        <v>54295.37</v>
      </c>
      <c r="E45" s="58">
        <v>54295.37</v>
      </c>
      <c r="F45" s="58">
        <v>54295.37</v>
      </c>
      <c r="G45" s="58">
        <f t="shared" si="5"/>
        <v>0</v>
      </c>
    </row>
    <row r="46" spans="1:7" x14ac:dyDescent="0.3">
      <c r="A46" s="55" t="s">
        <v>556</v>
      </c>
      <c r="B46" s="58">
        <v>0</v>
      </c>
      <c r="C46" s="58">
        <v>346618.76</v>
      </c>
      <c r="D46" s="58">
        <f t="shared" si="4"/>
        <v>346618.76</v>
      </c>
      <c r="E46" s="58">
        <v>346618.76</v>
      </c>
      <c r="F46" s="58">
        <v>346618.76</v>
      </c>
      <c r="G46" s="58">
        <f t="shared" si="5"/>
        <v>0</v>
      </c>
    </row>
    <row r="47" spans="1:7" x14ac:dyDescent="0.3">
      <c r="A47" s="55" t="s">
        <v>557</v>
      </c>
      <c r="B47" s="58">
        <v>300000</v>
      </c>
      <c r="C47" s="58">
        <v>24384.06</v>
      </c>
      <c r="D47" s="58">
        <f t="shared" si="4"/>
        <v>324384.06</v>
      </c>
      <c r="E47" s="58">
        <v>24384.06</v>
      </c>
      <c r="F47" s="58">
        <v>24384.06</v>
      </c>
      <c r="G47" s="58">
        <f t="shared" si="5"/>
        <v>300000</v>
      </c>
    </row>
    <row r="48" spans="1:7" x14ac:dyDescent="0.3">
      <c r="A48" s="55" t="s">
        <v>558</v>
      </c>
      <c r="B48" s="58">
        <v>2000000</v>
      </c>
      <c r="C48" s="58">
        <v>14762132.960000001</v>
      </c>
      <c r="D48" s="58">
        <f t="shared" si="4"/>
        <v>16762132.960000001</v>
      </c>
      <c r="E48" s="58">
        <v>13844310.869999999</v>
      </c>
      <c r="F48" s="58">
        <v>13844310.869999999</v>
      </c>
      <c r="G48" s="58">
        <f t="shared" si="5"/>
        <v>2917822.0900000017</v>
      </c>
    </row>
    <row r="49" spans="1:7" x14ac:dyDescent="0.3">
      <c r="A49" s="55" t="s">
        <v>559</v>
      </c>
      <c r="B49" s="58">
        <v>0</v>
      </c>
      <c r="C49" s="58">
        <v>55950.22</v>
      </c>
      <c r="D49" s="58">
        <f t="shared" si="4"/>
        <v>55950.22</v>
      </c>
      <c r="E49" s="58">
        <v>55950.22</v>
      </c>
      <c r="F49" s="58">
        <v>55950.22</v>
      </c>
      <c r="G49" s="58">
        <f t="shared" si="5"/>
        <v>0</v>
      </c>
    </row>
    <row r="50" spans="1:7" x14ac:dyDescent="0.3">
      <c r="A50" s="55" t="s">
        <v>560</v>
      </c>
      <c r="B50" s="58">
        <v>1500000</v>
      </c>
      <c r="C50" s="58">
        <v>720777.91</v>
      </c>
      <c r="D50" s="58">
        <f t="shared" si="4"/>
        <v>2220777.91</v>
      </c>
      <c r="E50" s="58">
        <v>1220316.71</v>
      </c>
      <c r="F50" s="58">
        <v>1220316.71</v>
      </c>
      <c r="G50" s="58">
        <f t="shared" si="5"/>
        <v>1000461.2000000002</v>
      </c>
    </row>
    <row r="51" spans="1:7" x14ac:dyDescent="0.3">
      <c r="A51" s="55" t="s">
        <v>561</v>
      </c>
      <c r="B51" s="58">
        <v>0</v>
      </c>
      <c r="C51" s="58">
        <v>147702.57999999999</v>
      </c>
      <c r="D51" s="58">
        <f t="shared" si="4"/>
        <v>147702.57999999999</v>
      </c>
      <c r="E51" s="58">
        <v>140015.07999999999</v>
      </c>
      <c r="F51" s="58">
        <v>140015.07999999999</v>
      </c>
      <c r="G51" s="58">
        <f t="shared" si="5"/>
        <v>7687.5</v>
      </c>
    </row>
    <row r="52" spans="1:7" x14ac:dyDescent="0.3">
      <c r="A52" s="55" t="s">
        <v>562</v>
      </c>
      <c r="B52" s="58">
        <v>0</v>
      </c>
      <c r="C52" s="58">
        <v>69448.28</v>
      </c>
      <c r="D52" s="58">
        <f t="shared" si="4"/>
        <v>69448.28</v>
      </c>
      <c r="E52" s="58">
        <v>69448.28</v>
      </c>
      <c r="F52" s="58">
        <v>69448.28</v>
      </c>
      <c r="G52" s="58">
        <f t="shared" si="5"/>
        <v>0</v>
      </c>
    </row>
    <row r="53" spans="1:7" x14ac:dyDescent="0.3">
      <c r="A53" s="55" t="s">
        <v>563</v>
      </c>
      <c r="B53" s="58">
        <v>0</v>
      </c>
      <c r="C53" s="58">
        <v>47427.26</v>
      </c>
      <c r="D53" s="58">
        <f t="shared" si="4"/>
        <v>47427.26</v>
      </c>
      <c r="E53" s="58">
        <v>47427.26</v>
      </c>
      <c r="F53" s="58">
        <v>47427.26</v>
      </c>
      <c r="G53" s="58">
        <f t="shared" si="5"/>
        <v>0</v>
      </c>
    </row>
    <row r="54" spans="1:7" x14ac:dyDescent="0.3">
      <c r="A54" s="55" t="s">
        <v>564</v>
      </c>
      <c r="B54" s="58">
        <v>0</v>
      </c>
      <c r="C54" s="58">
        <v>31993.57</v>
      </c>
      <c r="D54" s="58">
        <f t="shared" si="4"/>
        <v>31993.57</v>
      </c>
      <c r="E54" s="58">
        <v>31993.57</v>
      </c>
      <c r="F54" s="58">
        <v>31993.57</v>
      </c>
      <c r="G54" s="58">
        <f t="shared" si="5"/>
        <v>0</v>
      </c>
    </row>
    <row r="55" spans="1:7" x14ac:dyDescent="0.3">
      <c r="A55" s="55" t="s">
        <v>565</v>
      </c>
      <c r="B55" s="58">
        <v>0</v>
      </c>
      <c r="C55" s="58">
        <v>50742.879999999997</v>
      </c>
      <c r="D55" s="58">
        <f t="shared" si="4"/>
        <v>50742.879999999997</v>
      </c>
      <c r="E55" s="58">
        <v>50742.879999999997</v>
      </c>
      <c r="F55" s="58">
        <v>50742.879999999997</v>
      </c>
      <c r="G55" s="58">
        <f t="shared" si="5"/>
        <v>0</v>
      </c>
    </row>
    <row r="56" spans="1:7" x14ac:dyDescent="0.3">
      <c r="A56" s="55" t="s">
        <v>566</v>
      </c>
      <c r="B56" s="58">
        <v>0</v>
      </c>
      <c r="C56" s="58">
        <v>740307.91</v>
      </c>
      <c r="D56" s="58">
        <f t="shared" si="4"/>
        <v>740307.91</v>
      </c>
      <c r="E56" s="58">
        <v>512182.91</v>
      </c>
      <c r="F56" s="58">
        <v>512182.91</v>
      </c>
      <c r="G56" s="58">
        <f t="shared" si="5"/>
        <v>228125.00000000006</v>
      </c>
    </row>
    <row r="57" spans="1:7" x14ac:dyDescent="0.3">
      <c r="A57" s="55" t="s">
        <v>567</v>
      </c>
      <c r="B57" s="58">
        <v>0</v>
      </c>
      <c r="C57" s="58">
        <v>33600.22</v>
      </c>
      <c r="D57" s="58">
        <f t="shared" si="4"/>
        <v>33600.22</v>
      </c>
      <c r="E57" s="58">
        <v>33600.22</v>
      </c>
      <c r="F57" s="58">
        <v>33600.22</v>
      </c>
      <c r="G57" s="58">
        <f t="shared" si="5"/>
        <v>0</v>
      </c>
    </row>
    <row r="58" spans="1:7" x14ac:dyDescent="0.3">
      <c r="A58" s="55" t="s">
        <v>568</v>
      </c>
      <c r="B58" s="58">
        <v>0</v>
      </c>
      <c r="C58" s="58">
        <v>15184</v>
      </c>
      <c r="D58" s="58">
        <f t="shared" si="4"/>
        <v>15184</v>
      </c>
      <c r="E58" s="58">
        <v>15184</v>
      </c>
      <c r="F58" s="58">
        <v>15184</v>
      </c>
      <c r="G58" s="58">
        <f t="shared" si="5"/>
        <v>0</v>
      </c>
    </row>
    <row r="59" spans="1:7" x14ac:dyDescent="0.3">
      <c r="A59" s="55" t="s">
        <v>569</v>
      </c>
      <c r="B59" s="58">
        <v>3952511</v>
      </c>
      <c r="C59" s="58">
        <v>627667.05000000005</v>
      </c>
      <c r="D59" s="58">
        <f t="shared" si="4"/>
        <v>4580178.05</v>
      </c>
      <c r="E59" s="58">
        <v>789105.16</v>
      </c>
      <c r="F59" s="58">
        <v>789105.16</v>
      </c>
      <c r="G59" s="58">
        <f t="shared" si="5"/>
        <v>3791072.8899999997</v>
      </c>
    </row>
    <row r="60" spans="1:7" x14ac:dyDescent="0.3">
      <c r="A60" s="55" t="s">
        <v>570</v>
      </c>
      <c r="B60" s="58">
        <v>0</v>
      </c>
      <c r="C60" s="58">
        <v>122349.7</v>
      </c>
      <c r="D60" s="58">
        <f t="shared" si="4"/>
        <v>122349.7</v>
      </c>
      <c r="E60" s="58">
        <v>122349.7</v>
      </c>
      <c r="F60" s="58">
        <v>122349.7</v>
      </c>
      <c r="G60" s="58">
        <f t="shared" si="5"/>
        <v>0</v>
      </c>
    </row>
    <row r="61" spans="1:7" x14ac:dyDescent="0.3">
      <c r="A61" s="55" t="s">
        <v>571</v>
      </c>
      <c r="B61" s="58">
        <v>0</v>
      </c>
      <c r="C61" s="58">
        <v>14684.53</v>
      </c>
      <c r="D61" s="58">
        <f t="shared" si="4"/>
        <v>14684.53</v>
      </c>
      <c r="E61" s="58">
        <v>14684.53</v>
      </c>
      <c r="F61" s="58">
        <v>14684.53</v>
      </c>
      <c r="G61" s="58">
        <f t="shared" si="5"/>
        <v>0</v>
      </c>
    </row>
    <row r="62" spans="1:7" x14ac:dyDescent="0.3">
      <c r="A62" s="30" t="s">
        <v>151</v>
      </c>
      <c r="B62" s="43"/>
      <c r="C62" s="43"/>
      <c r="D62" s="43">
        <f t="shared" si="4"/>
        <v>0</v>
      </c>
      <c r="E62" s="43"/>
      <c r="F62" s="43"/>
      <c r="G62" s="43"/>
    </row>
    <row r="63" spans="1:7" x14ac:dyDescent="0.3">
      <c r="A63" s="3" t="s">
        <v>376</v>
      </c>
      <c r="B63" s="4">
        <f>B9+B36</f>
        <v>97050724.239999995</v>
      </c>
      <c r="C63" s="4">
        <f t="shared" ref="C63:F63" si="6">C9+C36</f>
        <v>30405031.609999996</v>
      </c>
      <c r="D63" s="4">
        <f>B63+C63</f>
        <v>127455755.84999999</v>
      </c>
      <c r="E63" s="4">
        <f t="shared" si="6"/>
        <v>58294856.089999996</v>
      </c>
      <c r="F63" s="4">
        <f t="shared" si="6"/>
        <v>58294856.089999996</v>
      </c>
      <c r="G63" s="4">
        <f>D63-E63</f>
        <v>69160899.75999999</v>
      </c>
    </row>
    <row r="64" spans="1:7" x14ac:dyDescent="0.3">
      <c r="A64" s="49"/>
      <c r="B64" s="49"/>
      <c r="C64" s="49"/>
      <c r="D64" s="49"/>
      <c r="E64" s="49"/>
      <c r="F64" s="49"/>
      <c r="G64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35:G36 B9:G9 B62:G63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H20" sqref="H20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151" t="s">
        <v>381</v>
      </c>
      <c r="B1" s="152"/>
      <c r="C1" s="152"/>
      <c r="D1" s="152"/>
      <c r="E1" s="152"/>
      <c r="F1" s="152"/>
      <c r="G1" s="152"/>
    </row>
    <row r="2" spans="1:7" x14ac:dyDescent="0.3">
      <c r="A2" s="93" t="str">
        <f>'Formato 1'!A2</f>
        <v>MUNICIPIO DE SANTA CATARINA, GTO.</v>
      </c>
      <c r="B2" s="94"/>
      <c r="C2" s="94"/>
      <c r="D2" s="94"/>
      <c r="E2" s="94"/>
      <c r="F2" s="94"/>
      <c r="G2" s="95"/>
    </row>
    <row r="3" spans="1:7" x14ac:dyDescent="0.3">
      <c r="A3" s="96" t="s">
        <v>294</v>
      </c>
      <c r="B3" s="97"/>
      <c r="C3" s="97"/>
      <c r="D3" s="97"/>
      <c r="E3" s="97"/>
      <c r="F3" s="97"/>
      <c r="G3" s="98"/>
    </row>
    <row r="4" spans="1:7" x14ac:dyDescent="0.3">
      <c r="A4" s="96" t="s">
        <v>382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3">
      <c r="A7" s="143" t="s">
        <v>5</v>
      </c>
      <c r="B7" s="139" t="s">
        <v>296</v>
      </c>
      <c r="C7" s="140"/>
      <c r="D7" s="140"/>
      <c r="E7" s="140"/>
      <c r="F7" s="141"/>
      <c r="G7" s="147" t="s">
        <v>297</v>
      </c>
    </row>
    <row r="8" spans="1:7" ht="28.8" x14ac:dyDescent="0.3">
      <c r="A8" s="144"/>
      <c r="B8" s="24" t="s">
        <v>202</v>
      </c>
      <c r="C8" s="7" t="s">
        <v>383</v>
      </c>
      <c r="D8" s="24" t="s">
        <v>299</v>
      </c>
      <c r="E8" s="24" t="s">
        <v>187</v>
      </c>
      <c r="F8" s="31" t="s">
        <v>203</v>
      </c>
      <c r="G8" s="146"/>
    </row>
    <row r="9" spans="1:7" ht="16.5" customHeight="1" x14ac:dyDescent="0.3">
      <c r="A9" s="25" t="s">
        <v>384</v>
      </c>
      <c r="B9" s="29">
        <f>B10+B19+B27+B37</f>
        <v>77250167.24000001</v>
      </c>
      <c r="C9" s="29">
        <f t="shared" ref="C9:G9" si="0">C10+C19+C27+C37</f>
        <v>8000746.4400000013</v>
      </c>
      <c r="D9" s="29">
        <f t="shared" si="0"/>
        <v>85250913.680000007</v>
      </c>
      <c r="E9" s="29">
        <f t="shared" si="0"/>
        <v>39101394.479999997</v>
      </c>
      <c r="F9" s="29">
        <f t="shared" si="0"/>
        <v>39101394.479999997</v>
      </c>
      <c r="G9" s="29">
        <f t="shared" si="0"/>
        <v>46149519.200000003</v>
      </c>
    </row>
    <row r="10" spans="1:7" ht="15" customHeight="1" x14ac:dyDescent="0.3">
      <c r="A10" s="51" t="s">
        <v>385</v>
      </c>
      <c r="B10" s="41">
        <f>SUM(B11:B18)</f>
        <v>34116461.720000006</v>
      </c>
      <c r="C10" s="41">
        <f t="shared" ref="C10:G10" si="1">SUM(C11:C18)</f>
        <v>591793.89000000013</v>
      </c>
      <c r="D10" s="41">
        <f t="shared" si="1"/>
        <v>34708255.609999999</v>
      </c>
      <c r="E10" s="41">
        <f t="shared" si="1"/>
        <v>15573893.030000001</v>
      </c>
      <c r="F10" s="41">
        <f t="shared" si="1"/>
        <v>15573893.030000001</v>
      </c>
      <c r="G10" s="41">
        <f t="shared" si="1"/>
        <v>19134362.580000002</v>
      </c>
    </row>
    <row r="11" spans="1:7" x14ac:dyDescent="0.3">
      <c r="A11" s="60" t="s">
        <v>386</v>
      </c>
      <c r="B11" s="41">
        <v>3083792.58</v>
      </c>
      <c r="C11" s="41">
        <v>-206751.68</v>
      </c>
      <c r="D11" s="41">
        <f>B11+C11</f>
        <v>2877040.9</v>
      </c>
      <c r="E11" s="41">
        <v>1100314.8700000001</v>
      </c>
      <c r="F11" s="41">
        <v>1100314.8700000001</v>
      </c>
      <c r="G11" s="41">
        <f>D11-E11</f>
        <v>1776726.0299999998</v>
      </c>
    </row>
    <row r="12" spans="1:7" x14ac:dyDescent="0.3">
      <c r="A12" s="60" t="s">
        <v>387</v>
      </c>
      <c r="B12" s="41">
        <v>0</v>
      </c>
      <c r="C12" s="41">
        <v>0</v>
      </c>
      <c r="D12" s="41">
        <f t="shared" ref="D12:D18" si="2">B12+C12</f>
        <v>0</v>
      </c>
      <c r="E12" s="41">
        <v>0</v>
      </c>
      <c r="F12" s="41">
        <v>0</v>
      </c>
      <c r="G12" s="41">
        <f t="shared" ref="G12:G18" si="3">D12-E12</f>
        <v>0</v>
      </c>
    </row>
    <row r="13" spans="1:7" x14ac:dyDescent="0.3">
      <c r="A13" s="60" t="s">
        <v>388</v>
      </c>
      <c r="B13" s="41">
        <v>7142477.7000000002</v>
      </c>
      <c r="C13" s="41">
        <v>310161.33</v>
      </c>
      <c r="D13" s="41">
        <f t="shared" si="2"/>
        <v>7452639.0300000003</v>
      </c>
      <c r="E13" s="41">
        <v>3101938.49</v>
      </c>
      <c r="F13" s="41">
        <v>3101938.49</v>
      </c>
      <c r="G13" s="41">
        <f t="shared" si="3"/>
        <v>4350700.54</v>
      </c>
    </row>
    <row r="14" spans="1:7" x14ac:dyDescent="0.3">
      <c r="A14" s="60" t="s">
        <v>389</v>
      </c>
      <c r="B14" s="41">
        <v>0</v>
      </c>
      <c r="C14" s="41">
        <v>0</v>
      </c>
      <c r="D14" s="41">
        <f t="shared" si="2"/>
        <v>0</v>
      </c>
      <c r="E14" s="41">
        <v>0</v>
      </c>
      <c r="F14" s="41">
        <v>0</v>
      </c>
      <c r="G14" s="41">
        <f t="shared" si="3"/>
        <v>0</v>
      </c>
    </row>
    <row r="15" spans="1:7" x14ac:dyDescent="0.3">
      <c r="A15" s="60" t="s">
        <v>390</v>
      </c>
      <c r="B15" s="41">
        <v>3399740.71</v>
      </c>
      <c r="C15" s="41">
        <v>-135870.75</v>
      </c>
      <c r="D15" s="41">
        <f t="shared" si="2"/>
        <v>3263869.96</v>
      </c>
      <c r="E15" s="41">
        <v>1387878.71</v>
      </c>
      <c r="F15" s="41">
        <v>1387878.71</v>
      </c>
      <c r="G15" s="41">
        <f t="shared" si="3"/>
        <v>1875991.25</v>
      </c>
    </row>
    <row r="16" spans="1:7" x14ac:dyDescent="0.3">
      <c r="A16" s="60" t="s">
        <v>391</v>
      </c>
      <c r="B16" s="41">
        <v>0</v>
      </c>
      <c r="C16" s="41">
        <v>0</v>
      </c>
      <c r="D16" s="41">
        <f t="shared" si="2"/>
        <v>0</v>
      </c>
      <c r="E16" s="41">
        <v>0</v>
      </c>
      <c r="F16" s="41">
        <v>0</v>
      </c>
      <c r="G16" s="41">
        <f t="shared" si="3"/>
        <v>0</v>
      </c>
    </row>
    <row r="17" spans="1:7" x14ac:dyDescent="0.3">
      <c r="A17" s="60" t="s">
        <v>392</v>
      </c>
      <c r="B17" s="41">
        <v>11105607.35</v>
      </c>
      <c r="C17" s="41">
        <v>-1424977.78</v>
      </c>
      <c r="D17" s="41">
        <f t="shared" si="2"/>
        <v>9680629.5700000003</v>
      </c>
      <c r="E17" s="41">
        <v>4062849.32</v>
      </c>
      <c r="F17" s="41">
        <v>4062849.32</v>
      </c>
      <c r="G17" s="41">
        <f t="shared" si="3"/>
        <v>5617780.25</v>
      </c>
    </row>
    <row r="18" spans="1:7" x14ac:dyDescent="0.3">
      <c r="A18" s="60" t="s">
        <v>393</v>
      </c>
      <c r="B18" s="41">
        <v>9384843.3800000008</v>
      </c>
      <c r="C18" s="41">
        <v>2049232.77</v>
      </c>
      <c r="D18" s="41">
        <f t="shared" si="2"/>
        <v>11434076.15</v>
      </c>
      <c r="E18" s="41">
        <v>5920911.6399999997</v>
      </c>
      <c r="F18" s="41">
        <v>5920911.6399999997</v>
      </c>
      <c r="G18" s="41">
        <f t="shared" si="3"/>
        <v>5513164.5100000007</v>
      </c>
    </row>
    <row r="19" spans="1:7" x14ac:dyDescent="0.3">
      <c r="A19" s="51" t="s">
        <v>394</v>
      </c>
      <c r="B19" s="41">
        <f>SUM(B20:B26)</f>
        <v>38913251.68</v>
      </c>
      <c r="C19" s="41">
        <f t="shared" ref="C19:G19" si="4">SUM(C20:C26)</f>
        <v>6681500.7300000004</v>
      </c>
      <c r="D19" s="41">
        <f t="shared" si="4"/>
        <v>45594752.410000004</v>
      </c>
      <c r="E19" s="41">
        <f t="shared" si="4"/>
        <v>20908261.009999998</v>
      </c>
      <c r="F19" s="41">
        <f t="shared" si="4"/>
        <v>20908261.009999998</v>
      </c>
      <c r="G19" s="41">
        <f t="shared" si="4"/>
        <v>24686491.399999999</v>
      </c>
    </row>
    <row r="20" spans="1:7" x14ac:dyDescent="0.3">
      <c r="A20" s="60" t="s">
        <v>395</v>
      </c>
      <c r="B20" s="41">
        <v>2404313.2400000002</v>
      </c>
      <c r="C20" s="41">
        <v>409542.61</v>
      </c>
      <c r="D20" s="41">
        <f t="shared" ref="D20:D26" si="5">B20+C20</f>
        <v>2813855.85</v>
      </c>
      <c r="E20" s="41">
        <v>1136617.28</v>
      </c>
      <c r="F20" s="41">
        <v>1136617.28</v>
      </c>
      <c r="G20" s="41">
        <f t="shared" ref="G20:G26" si="6">D20-E20</f>
        <v>1677238.57</v>
      </c>
    </row>
    <row r="21" spans="1:7" x14ac:dyDescent="0.3">
      <c r="A21" s="60" t="s">
        <v>396</v>
      </c>
      <c r="B21" s="41">
        <v>15020208.279999999</v>
      </c>
      <c r="C21" s="41">
        <v>3466738.18</v>
      </c>
      <c r="D21" s="41">
        <f t="shared" si="5"/>
        <v>18486946.460000001</v>
      </c>
      <c r="E21" s="41">
        <v>7871655.2999999998</v>
      </c>
      <c r="F21" s="41">
        <v>7871655.2999999998</v>
      </c>
      <c r="G21" s="41">
        <f t="shared" si="6"/>
        <v>10615291.16</v>
      </c>
    </row>
    <row r="22" spans="1:7" x14ac:dyDescent="0.3">
      <c r="A22" s="60" t="s">
        <v>397</v>
      </c>
      <c r="B22" s="41">
        <v>0</v>
      </c>
      <c r="C22" s="41">
        <v>0</v>
      </c>
      <c r="D22" s="41">
        <f t="shared" si="5"/>
        <v>0</v>
      </c>
      <c r="E22" s="41">
        <v>0</v>
      </c>
      <c r="F22" s="41">
        <v>0</v>
      </c>
      <c r="G22" s="41">
        <f t="shared" si="6"/>
        <v>0</v>
      </c>
    </row>
    <row r="23" spans="1:7" x14ac:dyDescent="0.3">
      <c r="A23" s="60" t="s">
        <v>398</v>
      </c>
      <c r="B23" s="41">
        <v>4353524.41</v>
      </c>
      <c r="C23" s="41">
        <v>158443.14000000001</v>
      </c>
      <c r="D23" s="41">
        <f t="shared" si="5"/>
        <v>4511967.55</v>
      </c>
      <c r="E23" s="41">
        <v>1640687.96</v>
      </c>
      <c r="F23" s="41">
        <v>1640687.96</v>
      </c>
      <c r="G23" s="41">
        <f t="shared" si="6"/>
        <v>2871279.59</v>
      </c>
    </row>
    <row r="24" spans="1:7" x14ac:dyDescent="0.3">
      <c r="A24" s="60" t="s">
        <v>399</v>
      </c>
      <c r="B24" s="41">
        <v>851814.33</v>
      </c>
      <c r="C24" s="41">
        <v>-15427.26</v>
      </c>
      <c r="D24" s="41">
        <f t="shared" si="5"/>
        <v>836387.07</v>
      </c>
      <c r="E24" s="41">
        <v>265561.78000000003</v>
      </c>
      <c r="F24" s="41">
        <v>265561.78000000003</v>
      </c>
      <c r="G24" s="41">
        <f t="shared" si="6"/>
        <v>570825.28999999992</v>
      </c>
    </row>
    <row r="25" spans="1:7" x14ac:dyDescent="0.3">
      <c r="A25" s="60" t="s">
        <v>400</v>
      </c>
      <c r="B25" s="41">
        <v>8000000</v>
      </c>
      <c r="C25" s="41">
        <v>953120.19</v>
      </c>
      <c r="D25" s="41">
        <f t="shared" si="5"/>
        <v>8953120.1899999995</v>
      </c>
      <c r="E25" s="41">
        <v>4738888.49</v>
      </c>
      <c r="F25" s="41">
        <v>4738888.49</v>
      </c>
      <c r="G25" s="41">
        <f t="shared" si="6"/>
        <v>4214231.6999999993</v>
      </c>
    </row>
    <row r="26" spans="1:7" x14ac:dyDescent="0.3">
      <c r="A26" s="60" t="s">
        <v>401</v>
      </c>
      <c r="B26" s="41">
        <v>8283391.4199999999</v>
      </c>
      <c r="C26" s="41">
        <v>1709083.87</v>
      </c>
      <c r="D26" s="41">
        <f t="shared" si="5"/>
        <v>9992475.2899999991</v>
      </c>
      <c r="E26" s="41">
        <v>5254850.2</v>
      </c>
      <c r="F26" s="41">
        <v>5254850.2</v>
      </c>
      <c r="G26" s="41">
        <f t="shared" si="6"/>
        <v>4737625.0899999989</v>
      </c>
    </row>
    <row r="27" spans="1:7" x14ac:dyDescent="0.3">
      <c r="A27" s="51" t="s">
        <v>402</v>
      </c>
      <c r="B27" s="41">
        <f>SUM(B28:B36)</f>
        <v>4220453.84</v>
      </c>
      <c r="C27" s="41">
        <f t="shared" ref="C27:G27" si="7">SUM(C28:C36)</f>
        <v>727451.82000000007</v>
      </c>
      <c r="D27" s="41">
        <f t="shared" si="7"/>
        <v>4947905.66</v>
      </c>
      <c r="E27" s="41">
        <f t="shared" si="7"/>
        <v>2619240.44</v>
      </c>
      <c r="F27" s="41">
        <f t="shared" si="7"/>
        <v>2619240.44</v>
      </c>
      <c r="G27" s="41">
        <f t="shared" si="7"/>
        <v>2328665.2200000002</v>
      </c>
    </row>
    <row r="28" spans="1:7" x14ac:dyDescent="0.3">
      <c r="A28" s="63" t="s">
        <v>403</v>
      </c>
      <c r="B28" s="41">
        <v>1349637.85</v>
      </c>
      <c r="C28" s="41">
        <v>-4893.22</v>
      </c>
      <c r="D28" s="41">
        <f t="shared" ref="D28:D36" si="8">B28+C28</f>
        <v>1344744.6300000001</v>
      </c>
      <c r="E28" s="41">
        <v>378164.36</v>
      </c>
      <c r="F28" s="41">
        <v>378164.36</v>
      </c>
      <c r="G28" s="41">
        <f t="shared" ref="G28:G36" si="9">D28-E28</f>
        <v>966580.27000000014</v>
      </c>
    </row>
    <row r="29" spans="1:7" x14ac:dyDescent="0.3">
      <c r="A29" s="60" t="s">
        <v>404</v>
      </c>
      <c r="B29" s="41">
        <v>2870815.99</v>
      </c>
      <c r="C29" s="41">
        <v>732345.04</v>
      </c>
      <c r="D29" s="41">
        <f t="shared" si="8"/>
        <v>3603161.0300000003</v>
      </c>
      <c r="E29" s="41">
        <v>2241076.08</v>
      </c>
      <c r="F29" s="41">
        <v>2241076.08</v>
      </c>
      <c r="G29" s="41">
        <f t="shared" si="9"/>
        <v>1362084.9500000002</v>
      </c>
    </row>
    <row r="30" spans="1:7" x14ac:dyDescent="0.3">
      <c r="A30" s="60" t="s">
        <v>405</v>
      </c>
      <c r="B30" s="41">
        <v>0</v>
      </c>
      <c r="C30" s="41">
        <v>0</v>
      </c>
      <c r="D30" s="41">
        <f t="shared" si="8"/>
        <v>0</v>
      </c>
      <c r="E30" s="41">
        <v>0</v>
      </c>
      <c r="F30" s="41">
        <v>0</v>
      </c>
      <c r="G30" s="41">
        <f t="shared" si="9"/>
        <v>0</v>
      </c>
    </row>
    <row r="31" spans="1:7" x14ac:dyDescent="0.3">
      <c r="A31" s="60" t="s">
        <v>406</v>
      </c>
      <c r="B31" s="41">
        <v>0</v>
      </c>
      <c r="C31" s="41">
        <v>0</v>
      </c>
      <c r="D31" s="41">
        <f t="shared" si="8"/>
        <v>0</v>
      </c>
      <c r="E31" s="41">
        <v>0</v>
      </c>
      <c r="F31" s="41">
        <v>0</v>
      </c>
      <c r="G31" s="41">
        <f t="shared" si="9"/>
        <v>0</v>
      </c>
    </row>
    <row r="32" spans="1:7" x14ac:dyDescent="0.3">
      <c r="A32" s="60" t="s">
        <v>407</v>
      </c>
      <c r="B32" s="41">
        <v>0</v>
      </c>
      <c r="C32" s="41">
        <v>0</v>
      </c>
      <c r="D32" s="41">
        <f t="shared" si="8"/>
        <v>0</v>
      </c>
      <c r="E32" s="41">
        <v>0</v>
      </c>
      <c r="F32" s="41">
        <v>0</v>
      </c>
      <c r="G32" s="41">
        <f t="shared" si="9"/>
        <v>0</v>
      </c>
    </row>
    <row r="33" spans="1:7" ht="14.4" customHeight="1" x14ac:dyDescent="0.3">
      <c r="A33" s="60" t="s">
        <v>408</v>
      </c>
      <c r="B33" s="41">
        <v>0</v>
      </c>
      <c r="C33" s="41">
        <v>0</v>
      </c>
      <c r="D33" s="41">
        <f t="shared" si="8"/>
        <v>0</v>
      </c>
      <c r="E33" s="41">
        <v>0</v>
      </c>
      <c r="F33" s="41">
        <v>0</v>
      </c>
      <c r="G33" s="41">
        <f t="shared" si="9"/>
        <v>0</v>
      </c>
    </row>
    <row r="34" spans="1:7" ht="14.4" customHeight="1" x14ac:dyDescent="0.3">
      <c r="A34" s="60" t="s">
        <v>409</v>
      </c>
      <c r="B34" s="41">
        <v>0</v>
      </c>
      <c r="C34" s="41">
        <v>0</v>
      </c>
      <c r="D34" s="41">
        <f t="shared" si="8"/>
        <v>0</v>
      </c>
      <c r="E34" s="41">
        <v>0</v>
      </c>
      <c r="F34" s="41">
        <v>0</v>
      </c>
      <c r="G34" s="41">
        <f t="shared" si="9"/>
        <v>0</v>
      </c>
    </row>
    <row r="35" spans="1:7" ht="14.4" customHeight="1" x14ac:dyDescent="0.3">
      <c r="A35" s="60" t="s">
        <v>410</v>
      </c>
      <c r="B35" s="41">
        <v>0</v>
      </c>
      <c r="C35" s="41">
        <v>0</v>
      </c>
      <c r="D35" s="41">
        <f t="shared" si="8"/>
        <v>0</v>
      </c>
      <c r="E35" s="41">
        <v>0</v>
      </c>
      <c r="F35" s="41">
        <v>0</v>
      </c>
      <c r="G35" s="41">
        <f t="shared" si="9"/>
        <v>0</v>
      </c>
    </row>
    <row r="36" spans="1:7" ht="14.4" customHeight="1" x14ac:dyDescent="0.3">
      <c r="A36" s="60" t="s">
        <v>411</v>
      </c>
      <c r="B36" s="41">
        <v>0</v>
      </c>
      <c r="C36" s="41">
        <v>0</v>
      </c>
      <c r="D36" s="41">
        <f t="shared" si="8"/>
        <v>0</v>
      </c>
      <c r="E36" s="41">
        <v>0</v>
      </c>
      <c r="F36" s="41">
        <v>0</v>
      </c>
      <c r="G36" s="41">
        <f t="shared" si="9"/>
        <v>0</v>
      </c>
    </row>
    <row r="37" spans="1:7" ht="14.4" customHeight="1" x14ac:dyDescent="0.3">
      <c r="A37" s="52" t="s">
        <v>412</v>
      </c>
      <c r="B37" s="41">
        <f>SUM(B38:B41)</f>
        <v>0</v>
      </c>
      <c r="C37" s="41">
        <f t="shared" ref="C37:G37" si="10">SUM(C38:C41)</f>
        <v>0</v>
      </c>
      <c r="D37" s="41">
        <f t="shared" si="10"/>
        <v>0</v>
      </c>
      <c r="E37" s="41">
        <f t="shared" si="10"/>
        <v>0</v>
      </c>
      <c r="F37" s="41">
        <f t="shared" si="10"/>
        <v>0</v>
      </c>
      <c r="G37" s="41">
        <f t="shared" si="10"/>
        <v>0</v>
      </c>
    </row>
    <row r="38" spans="1:7" x14ac:dyDescent="0.3">
      <c r="A38" s="63" t="s">
        <v>413</v>
      </c>
      <c r="B38" s="41">
        <v>0</v>
      </c>
      <c r="C38" s="41">
        <v>0</v>
      </c>
      <c r="D38" s="41">
        <f t="shared" ref="D38:D41" si="11">B38+C38</f>
        <v>0</v>
      </c>
      <c r="E38" s="41">
        <v>0</v>
      </c>
      <c r="F38" s="41">
        <v>0</v>
      </c>
      <c r="G38" s="41">
        <f t="shared" ref="G38:G41" si="12">D38-E38</f>
        <v>0</v>
      </c>
    </row>
    <row r="39" spans="1:7" ht="28.8" x14ac:dyDescent="0.3">
      <c r="A39" s="63" t="s">
        <v>414</v>
      </c>
      <c r="B39" s="41">
        <v>0</v>
      </c>
      <c r="C39" s="41">
        <v>0</v>
      </c>
      <c r="D39" s="41">
        <f t="shared" si="11"/>
        <v>0</v>
      </c>
      <c r="E39" s="41">
        <v>0</v>
      </c>
      <c r="F39" s="41">
        <v>0</v>
      </c>
      <c r="G39" s="41">
        <f t="shared" si="12"/>
        <v>0</v>
      </c>
    </row>
    <row r="40" spans="1:7" x14ac:dyDescent="0.3">
      <c r="A40" s="63" t="s">
        <v>415</v>
      </c>
      <c r="B40" s="41">
        <v>0</v>
      </c>
      <c r="C40" s="41">
        <v>0</v>
      </c>
      <c r="D40" s="41">
        <f t="shared" si="11"/>
        <v>0</v>
      </c>
      <c r="E40" s="41">
        <v>0</v>
      </c>
      <c r="F40" s="41">
        <v>0</v>
      </c>
      <c r="G40" s="41">
        <f t="shared" si="12"/>
        <v>0</v>
      </c>
    </row>
    <row r="41" spans="1:7" x14ac:dyDescent="0.3">
      <c r="A41" s="63" t="s">
        <v>416</v>
      </c>
      <c r="B41" s="41">
        <v>0</v>
      </c>
      <c r="C41" s="41">
        <v>0</v>
      </c>
      <c r="D41" s="41">
        <f t="shared" si="11"/>
        <v>0</v>
      </c>
      <c r="E41" s="41">
        <v>0</v>
      </c>
      <c r="F41" s="41">
        <v>0</v>
      </c>
      <c r="G41" s="41">
        <f t="shared" si="12"/>
        <v>0</v>
      </c>
    </row>
    <row r="42" spans="1:7" x14ac:dyDescent="0.3">
      <c r="A42" s="63"/>
      <c r="B42" s="47"/>
      <c r="C42" s="47"/>
      <c r="D42" s="47"/>
      <c r="E42" s="47"/>
      <c r="F42" s="47"/>
      <c r="G42" s="47"/>
    </row>
    <row r="43" spans="1:7" x14ac:dyDescent="0.3">
      <c r="A43" s="3" t="s">
        <v>417</v>
      </c>
      <c r="B43" s="4">
        <f>B44+B53+B61+B71</f>
        <v>19800557</v>
      </c>
      <c r="C43" s="4">
        <f t="shared" ref="C43:G43" si="13">C44+C53+C61+C71</f>
        <v>22404285.169999998</v>
      </c>
      <c r="D43" s="4">
        <f t="shared" si="13"/>
        <v>42204842.170000009</v>
      </c>
      <c r="E43" s="4">
        <f t="shared" si="13"/>
        <v>19193461.609999999</v>
      </c>
      <c r="F43" s="4">
        <f t="shared" si="13"/>
        <v>19193461.609999999</v>
      </c>
      <c r="G43" s="4">
        <f t="shared" si="13"/>
        <v>23011380.560000002</v>
      </c>
    </row>
    <row r="44" spans="1:7" x14ac:dyDescent="0.3">
      <c r="A44" s="51" t="s">
        <v>385</v>
      </c>
      <c r="B44" s="41">
        <f>SUM(B45:B52)</f>
        <v>16000557</v>
      </c>
      <c r="C44" s="41">
        <f t="shared" ref="C44:G44" si="14">SUM(C45:C52)</f>
        <v>1539948.79</v>
      </c>
      <c r="D44" s="41">
        <f t="shared" si="14"/>
        <v>17540505.789999999</v>
      </c>
      <c r="E44" s="41">
        <f t="shared" si="14"/>
        <v>2025073.02</v>
      </c>
      <c r="F44" s="41">
        <f t="shared" si="14"/>
        <v>2025073.02</v>
      </c>
      <c r="G44" s="41">
        <f t="shared" si="14"/>
        <v>15515432.77</v>
      </c>
    </row>
    <row r="45" spans="1:7" x14ac:dyDescent="0.3">
      <c r="A45" s="63" t="s">
        <v>386</v>
      </c>
      <c r="B45" s="41">
        <v>0</v>
      </c>
      <c r="C45" s="41">
        <v>211751.67999999999</v>
      </c>
      <c r="D45" s="41">
        <f t="shared" ref="D45:D52" si="15">B45+C45</f>
        <v>211751.67999999999</v>
      </c>
      <c r="E45" s="41">
        <v>211751.67999999999</v>
      </c>
      <c r="F45" s="41">
        <v>211751.67999999999</v>
      </c>
      <c r="G45" s="41">
        <f t="shared" ref="G45:G52" si="16">D45-E45</f>
        <v>0</v>
      </c>
    </row>
    <row r="46" spans="1:7" x14ac:dyDescent="0.3">
      <c r="A46" s="63" t="s">
        <v>387</v>
      </c>
      <c r="B46" s="41">
        <v>0</v>
      </c>
      <c r="C46" s="41">
        <v>0</v>
      </c>
      <c r="D46" s="41">
        <f t="shared" si="15"/>
        <v>0</v>
      </c>
      <c r="E46" s="41">
        <v>0</v>
      </c>
      <c r="F46" s="41">
        <v>0</v>
      </c>
      <c r="G46" s="41">
        <f t="shared" si="16"/>
        <v>0</v>
      </c>
    </row>
    <row r="47" spans="1:7" x14ac:dyDescent="0.3">
      <c r="A47" s="63" t="s">
        <v>388</v>
      </c>
      <c r="B47" s="41">
        <v>0</v>
      </c>
      <c r="C47" s="41">
        <v>359254.9</v>
      </c>
      <c r="D47" s="41">
        <f t="shared" si="15"/>
        <v>359254.9</v>
      </c>
      <c r="E47" s="41">
        <v>359254.9</v>
      </c>
      <c r="F47" s="41">
        <v>359254.9</v>
      </c>
      <c r="G47" s="41">
        <f t="shared" si="16"/>
        <v>0</v>
      </c>
    </row>
    <row r="48" spans="1:7" x14ac:dyDescent="0.3">
      <c r="A48" s="63" t="s">
        <v>389</v>
      </c>
      <c r="B48" s="41">
        <v>0</v>
      </c>
      <c r="C48" s="41">
        <v>0</v>
      </c>
      <c r="D48" s="41">
        <f t="shared" si="15"/>
        <v>0</v>
      </c>
      <c r="E48" s="41">
        <v>0</v>
      </c>
      <c r="F48" s="41">
        <v>0</v>
      </c>
      <c r="G48" s="41">
        <f t="shared" si="16"/>
        <v>0</v>
      </c>
    </row>
    <row r="49" spans="1:7" x14ac:dyDescent="0.3">
      <c r="A49" s="63" t="s">
        <v>390</v>
      </c>
      <c r="B49" s="41">
        <v>12048046</v>
      </c>
      <c r="C49" s="41">
        <v>-198835.46</v>
      </c>
      <c r="D49" s="41">
        <f t="shared" si="15"/>
        <v>11849210.539999999</v>
      </c>
      <c r="E49" s="41">
        <v>124850.66</v>
      </c>
      <c r="F49" s="41">
        <v>124850.66</v>
      </c>
      <c r="G49" s="41">
        <f t="shared" si="16"/>
        <v>11724359.879999999</v>
      </c>
    </row>
    <row r="50" spans="1:7" x14ac:dyDescent="0.3">
      <c r="A50" s="63" t="s">
        <v>391</v>
      </c>
      <c r="B50" s="41">
        <v>0</v>
      </c>
      <c r="C50" s="41">
        <v>0</v>
      </c>
      <c r="D50" s="41">
        <f t="shared" si="15"/>
        <v>0</v>
      </c>
      <c r="E50" s="41">
        <v>0</v>
      </c>
      <c r="F50" s="41">
        <v>0</v>
      </c>
      <c r="G50" s="41">
        <f t="shared" si="16"/>
        <v>0</v>
      </c>
    </row>
    <row r="51" spans="1:7" x14ac:dyDescent="0.3">
      <c r="A51" s="63" t="s">
        <v>392</v>
      </c>
      <c r="B51" s="41">
        <v>3952511</v>
      </c>
      <c r="C51" s="41">
        <v>750016.75</v>
      </c>
      <c r="D51" s="41">
        <f t="shared" si="15"/>
        <v>4702527.75</v>
      </c>
      <c r="E51" s="41">
        <v>911454.86</v>
      </c>
      <c r="F51" s="41">
        <v>911454.86</v>
      </c>
      <c r="G51" s="41">
        <f t="shared" si="16"/>
        <v>3791072.89</v>
      </c>
    </row>
    <row r="52" spans="1:7" x14ac:dyDescent="0.3">
      <c r="A52" s="63" t="s">
        <v>393</v>
      </c>
      <c r="B52" s="41">
        <v>0</v>
      </c>
      <c r="C52" s="41">
        <v>417760.92</v>
      </c>
      <c r="D52" s="41">
        <f t="shared" si="15"/>
        <v>417760.92</v>
      </c>
      <c r="E52" s="41">
        <v>417760.92</v>
      </c>
      <c r="F52" s="41">
        <v>417760.92</v>
      </c>
      <c r="G52" s="41">
        <f t="shared" si="16"/>
        <v>0</v>
      </c>
    </row>
    <row r="53" spans="1:7" x14ac:dyDescent="0.3">
      <c r="A53" s="51" t="s">
        <v>394</v>
      </c>
      <c r="B53" s="41">
        <f>SUM(B54:B60)</f>
        <v>3800000</v>
      </c>
      <c r="C53" s="41">
        <f t="shared" ref="C53:G53" si="17">SUM(C54:C60)</f>
        <v>20090428.25</v>
      </c>
      <c r="D53" s="41">
        <f t="shared" si="17"/>
        <v>23890428.250000004</v>
      </c>
      <c r="E53" s="41">
        <f t="shared" si="17"/>
        <v>16622605.459999999</v>
      </c>
      <c r="F53" s="41">
        <f t="shared" si="17"/>
        <v>16622605.459999999</v>
      </c>
      <c r="G53" s="41">
        <f t="shared" si="17"/>
        <v>7267822.790000001</v>
      </c>
    </row>
    <row r="54" spans="1:7" x14ac:dyDescent="0.3">
      <c r="A54" s="63" t="s">
        <v>395</v>
      </c>
      <c r="B54" s="41">
        <v>0</v>
      </c>
      <c r="C54" s="41">
        <v>146759.29999999999</v>
      </c>
      <c r="D54" s="41">
        <f t="shared" ref="D54:D60" si="18">B54+C54</f>
        <v>146759.29999999999</v>
      </c>
      <c r="E54" s="41">
        <v>146759.29999999999</v>
      </c>
      <c r="F54" s="41">
        <v>146759.29999999999</v>
      </c>
      <c r="G54" s="41">
        <f t="shared" ref="G54:G60" si="19">D54-E54</f>
        <v>0</v>
      </c>
    </row>
    <row r="55" spans="1:7" x14ac:dyDescent="0.3">
      <c r="A55" s="63" t="s">
        <v>396</v>
      </c>
      <c r="B55" s="41">
        <v>3500000</v>
      </c>
      <c r="C55" s="41">
        <v>15438779.890000001</v>
      </c>
      <c r="D55" s="41">
        <f t="shared" si="18"/>
        <v>18938779.890000001</v>
      </c>
      <c r="E55" s="41">
        <v>15020496.6</v>
      </c>
      <c r="F55" s="41">
        <v>15020496.6</v>
      </c>
      <c r="G55" s="41">
        <f t="shared" si="19"/>
        <v>3918283.290000001</v>
      </c>
    </row>
    <row r="56" spans="1:7" x14ac:dyDescent="0.3">
      <c r="A56" s="63" t="s">
        <v>397</v>
      </c>
      <c r="B56" s="41">
        <v>0</v>
      </c>
      <c r="C56" s="41">
        <v>0</v>
      </c>
      <c r="D56" s="41">
        <f t="shared" si="18"/>
        <v>0</v>
      </c>
      <c r="E56" s="41">
        <v>0</v>
      </c>
      <c r="F56" s="41">
        <v>0</v>
      </c>
      <c r="G56" s="41">
        <f t="shared" si="19"/>
        <v>0</v>
      </c>
    </row>
    <row r="57" spans="1:7" x14ac:dyDescent="0.3">
      <c r="A57" s="64" t="s">
        <v>398</v>
      </c>
      <c r="B57" s="41">
        <v>0</v>
      </c>
      <c r="C57" s="41">
        <v>217150.86</v>
      </c>
      <c r="D57" s="41">
        <f t="shared" si="18"/>
        <v>217150.86</v>
      </c>
      <c r="E57" s="41">
        <v>209463.36</v>
      </c>
      <c r="F57" s="41">
        <v>209463.36</v>
      </c>
      <c r="G57" s="41">
        <f t="shared" si="19"/>
        <v>7687.5</v>
      </c>
    </row>
    <row r="58" spans="1:7" x14ac:dyDescent="0.3">
      <c r="A58" s="63" t="s">
        <v>399</v>
      </c>
      <c r="B58" s="41">
        <v>0</v>
      </c>
      <c r="C58" s="41">
        <v>47427.26</v>
      </c>
      <c r="D58" s="41">
        <f t="shared" si="18"/>
        <v>47427.26</v>
      </c>
      <c r="E58" s="41">
        <v>47427.26</v>
      </c>
      <c r="F58" s="41">
        <v>47427.26</v>
      </c>
      <c r="G58" s="41">
        <f t="shared" si="19"/>
        <v>0</v>
      </c>
    </row>
    <row r="59" spans="1:7" x14ac:dyDescent="0.3">
      <c r="A59" s="63" t="s">
        <v>400</v>
      </c>
      <c r="B59" s="41">
        <v>0</v>
      </c>
      <c r="C59" s="41">
        <v>0</v>
      </c>
      <c r="D59" s="41">
        <f t="shared" si="18"/>
        <v>0</v>
      </c>
      <c r="E59" s="41">
        <v>0</v>
      </c>
      <c r="F59" s="41">
        <v>0</v>
      </c>
      <c r="G59" s="41">
        <f t="shared" si="19"/>
        <v>0</v>
      </c>
    </row>
    <row r="60" spans="1:7" x14ac:dyDescent="0.3">
      <c r="A60" s="63" t="s">
        <v>401</v>
      </c>
      <c r="B60" s="41">
        <v>300000</v>
      </c>
      <c r="C60" s="41">
        <v>4240310.9400000004</v>
      </c>
      <c r="D60" s="41">
        <f t="shared" si="18"/>
        <v>4540310.9400000004</v>
      </c>
      <c r="E60" s="41">
        <v>1198458.94</v>
      </c>
      <c r="F60" s="41">
        <v>1198458.94</v>
      </c>
      <c r="G60" s="41">
        <f t="shared" si="19"/>
        <v>3341852.0000000005</v>
      </c>
    </row>
    <row r="61" spans="1:7" x14ac:dyDescent="0.3">
      <c r="A61" s="51" t="s">
        <v>402</v>
      </c>
      <c r="B61" s="41">
        <f>SUM(B62:B70)</f>
        <v>0</v>
      </c>
      <c r="C61" s="41">
        <f t="shared" ref="C61:G61" si="20">SUM(C62:C70)</f>
        <v>773908.13</v>
      </c>
      <c r="D61" s="41">
        <f t="shared" si="20"/>
        <v>773908.13</v>
      </c>
      <c r="E61" s="41">
        <f t="shared" si="20"/>
        <v>545783.13</v>
      </c>
      <c r="F61" s="41">
        <f t="shared" si="20"/>
        <v>545783.13</v>
      </c>
      <c r="G61" s="41">
        <f t="shared" si="20"/>
        <v>228125.00000000006</v>
      </c>
    </row>
    <row r="62" spans="1:7" x14ac:dyDescent="0.3">
      <c r="A62" s="63" t="s">
        <v>403</v>
      </c>
      <c r="B62" s="41">
        <v>0</v>
      </c>
      <c r="C62" s="41">
        <v>33600.22</v>
      </c>
      <c r="D62" s="41">
        <f t="shared" ref="D62:D70" si="21">B62+C62</f>
        <v>33600.22</v>
      </c>
      <c r="E62" s="41">
        <v>33600.22</v>
      </c>
      <c r="F62" s="41">
        <v>33600.22</v>
      </c>
      <c r="G62" s="41">
        <f t="shared" ref="G62:G70" si="22">D62-E62</f>
        <v>0</v>
      </c>
    </row>
    <row r="63" spans="1:7" x14ac:dyDescent="0.3">
      <c r="A63" s="63" t="s">
        <v>404</v>
      </c>
      <c r="B63" s="41">
        <v>0</v>
      </c>
      <c r="C63" s="41">
        <v>740307.91</v>
      </c>
      <c r="D63" s="41">
        <f t="shared" si="21"/>
        <v>740307.91</v>
      </c>
      <c r="E63" s="41">
        <v>512182.91</v>
      </c>
      <c r="F63" s="41">
        <v>512182.91</v>
      </c>
      <c r="G63" s="41">
        <f t="shared" si="22"/>
        <v>228125.00000000006</v>
      </c>
    </row>
    <row r="64" spans="1:7" x14ac:dyDescent="0.3">
      <c r="A64" s="63" t="s">
        <v>405</v>
      </c>
      <c r="B64" s="41">
        <v>0</v>
      </c>
      <c r="C64" s="41">
        <v>0</v>
      </c>
      <c r="D64" s="41">
        <f t="shared" si="21"/>
        <v>0</v>
      </c>
      <c r="E64" s="41">
        <v>0</v>
      </c>
      <c r="F64" s="41">
        <v>0</v>
      </c>
      <c r="G64" s="41">
        <f t="shared" si="22"/>
        <v>0</v>
      </c>
    </row>
    <row r="65" spans="1:7" x14ac:dyDescent="0.3">
      <c r="A65" s="63" t="s">
        <v>406</v>
      </c>
      <c r="B65" s="41">
        <v>0</v>
      </c>
      <c r="C65" s="41">
        <v>0</v>
      </c>
      <c r="D65" s="41">
        <f t="shared" si="21"/>
        <v>0</v>
      </c>
      <c r="E65" s="41">
        <v>0</v>
      </c>
      <c r="F65" s="41">
        <v>0</v>
      </c>
      <c r="G65" s="41">
        <f t="shared" si="22"/>
        <v>0</v>
      </c>
    </row>
    <row r="66" spans="1:7" x14ac:dyDescent="0.3">
      <c r="A66" s="63" t="s">
        <v>407</v>
      </c>
      <c r="B66" s="41">
        <v>0</v>
      </c>
      <c r="C66" s="41">
        <v>0</v>
      </c>
      <c r="D66" s="41">
        <f t="shared" si="21"/>
        <v>0</v>
      </c>
      <c r="E66" s="41">
        <v>0</v>
      </c>
      <c r="F66" s="41">
        <v>0</v>
      </c>
      <c r="G66" s="41">
        <f t="shared" si="22"/>
        <v>0</v>
      </c>
    </row>
    <row r="67" spans="1:7" x14ac:dyDescent="0.3">
      <c r="A67" s="63" t="s">
        <v>408</v>
      </c>
      <c r="B67" s="41">
        <v>0</v>
      </c>
      <c r="C67" s="41">
        <v>0</v>
      </c>
      <c r="D67" s="41">
        <f t="shared" si="21"/>
        <v>0</v>
      </c>
      <c r="E67" s="41">
        <v>0</v>
      </c>
      <c r="F67" s="41">
        <v>0</v>
      </c>
      <c r="G67" s="41">
        <f t="shared" si="22"/>
        <v>0</v>
      </c>
    </row>
    <row r="68" spans="1:7" x14ac:dyDescent="0.3">
      <c r="A68" s="63" t="s">
        <v>409</v>
      </c>
      <c r="B68" s="41">
        <v>0</v>
      </c>
      <c r="C68" s="41">
        <v>0</v>
      </c>
      <c r="D68" s="41">
        <f t="shared" si="21"/>
        <v>0</v>
      </c>
      <c r="E68" s="41">
        <v>0</v>
      </c>
      <c r="F68" s="41">
        <v>0</v>
      </c>
      <c r="G68" s="41">
        <f t="shared" si="22"/>
        <v>0</v>
      </c>
    </row>
    <row r="69" spans="1:7" x14ac:dyDescent="0.3">
      <c r="A69" s="63" t="s">
        <v>410</v>
      </c>
      <c r="B69" s="41">
        <v>0</v>
      </c>
      <c r="C69" s="41">
        <v>0</v>
      </c>
      <c r="D69" s="41">
        <f t="shared" si="21"/>
        <v>0</v>
      </c>
      <c r="E69" s="41">
        <v>0</v>
      </c>
      <c r="F69" s="41">
        <v>0</v>
      </c>
      <c r="G69" s="41">
        <f t="shared" si="22"/>
        <v>0</v>
      </c>
    </row>
    <row r="70" spans="1:7" x14ac:dyDescent="0.3">
      <c r="A70" s="63" t="s">
        <v>411</v>
      </c>
      <c r="B70" s="41">
        <v>0</v>
      </c>
      <c r="C70" s="41">
        <v>0</v>
      </c>
      <c r="D70" s="41">
        <f t="shared" si="21"/>
        <v>0</v>
      </c>
      <c r="E70" s="41">
        <v>0</v>
      </c>
      <c r="F70" s="41">
        <v>0</v>
      </c>
      <c r="G70" s="41">
        <f t="shared" si="22"/>
        <v>0</v>
      </c>
    </row>
    <row r="71" spans="1:7" x14ac:dyDescent="0.3">
      <c r="A71" s="52" t="s">
        <v>412</v>
      </c>
      <c r="B71" s="41">
        <f>SUM(B72:B75)</f>
        <v>0</v>
      </c>
      <c r="C71" s="41">
        <f t="shared" ref="C71:G71" si="23">SUM(C72:C75)</f>
        <v>0</v>
      </c>
      <c r="D71" s="41">
        <f t="shared" si="23"/>
        <v>0</v>
      </c>
      <c r="E71" s="41">
        <f t="shared" si="23"/>
        <v>0</v>
      </c>
      <c r="F71" s="41">
        <f t="shared" si="23"/>
        <v>0</v>
      </c>
      <c r="G71" s="41">
        <f t="shared" si="23"/>
        <v>0</v>
      </c>
    </row>
    <row r="72" spans="1:7" x14ac:dyDescent="0.3">
      <c r="A72" s="63" t="s">
        <v>413</v>
      </c>
      <c r="B72" s="41">
        <v>0</v>
      </c>
      <c r="C72" s="41">
        <v>0</v>
      </c>
      <c r="D72" s="41">
        <f t="shared" ref="D72:D75" si="24">B72+C72</f>
        <v>0</v>
      </c>
      <c r="E72" s="41">
        <v>0</v>
      </c>
      <c r="F72" s="41">
        <v>0</v>
      </c>
      <c r="G72" s="41">
        <f t="shared" ref="G72:G75" si="25">D72-E72</f>
        <v>0</v>
      </c>
    </row>
    <row r="73" spans="1:7" ht="28.8" x14ac:dyDescent="0.3">
      <c r="A73" s="63" t="s">
        <v>414</v>
      </c>
      <c r="B73" s="41">
        <v>0</v>
      </c>
      <c r="C73" s="41">
        <v>0</v>
      </c>
      <c r="D73" s="41">
        <f t="shared" si="24"/>
        <v>0</v>
      </c>
      <c r="E73" s="41">
        <v>0</v>
      </c>
      <c r="F73" s="41">
        <v>0</v>
      </c>
      <c r="G73" s="41">
        <f t="shared" si="25"/>
        <v>0</v>
      </c>
    </row>
    <row r="74" spans="1:7" x14ac:dyDescent="0.3">
      <c r="A74" s="63" t="s">
        <v>415</v>
      </c>
      <c r="B74" s="41">
        <v>0</v>
      </c>
      <c r="C74" s="41">
        <v>0</v>
      </c>
      <c r="D74" s="41">
        <f t="shared" si="24"/>
        <v>0</v>
      </c>
      <c r="E74" s="41">
        <v>0</v>
      </c>
      <c r="F74" s="41">
        <v>0</v>
      </c>
      <c r="G74" s="41">
        <f t="shared" si="25"/>
        <v>0</v>
      </c>
    </row>
    <row r="75" spans="1:7" x14ac:dyDescent="0.3">
      <c r="A75" s="63" t="s">
        <v>416</v>
      </c>
      <c r="B75" s="41">
        <v>0</v>
      </c>
      <c r="C75" s="41">
        <v>0</v>
      </c>
      <c r="D75" s="41">
        <f t="shared" si="24"/>
        <v>0</v>
      </c>
      <c r="E75" s="41">
        <v>0</v>
      </c>
      <c r="F75" s="41">
        <v>0</v>
      </c>
      <c r="G75" s="41">
        <f t="shared" si="25"/>
        <v>0</v>
      </c>
    </row>
    <row r="76" spans="1:7" x14ac:dyDescent="0.3">
      <c r="A76" s="39"/>
      <c r="B76" s="43"/>
      <c r="C76" s="43"/>
      <c r="D76" s="43"/>
      <c r="E76" s="43"/>
      <c r="F76" s="43"/>
      <c r="G76" s="43"/>
    </row>
    <row r="77" spans="1:7" x14ac:dyDescent="0.3">
      <c r="A77" s="3" t="s">
        <v>376</v>
      </c>
      <c r="B77" s="4">
        <f>B9+B43</f>
        <v>97050724.24000001</v>
      </c>
      <c r="C77" s="4">
        <f t="shared" ref="C77:G77" si="26">C9+C43</f>
        <v>30405031.609999999</v>
      </c>
      <c r="D77" s="4">
        <f t="shared" si="26"/>
        <v>127455755.85000002</v>
      </c>
      <c r="E77" s="4">
        <f t="shared" si="26"/>
        <v>58294856.089999996</v>
      </c>
      <c r="F77" s="4">
        <f t="shared" si="26"/>
        <v>58294856.089999996</v>
      </c>
      <c r="G77" s="4">
        <f t="shared" si="26"/>
        <v>69160899.760000005</v>
      </c>
    </row>
    <row r="78" spans="1:7" x14ac:dyDescent="0.3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opLeftCell="A13" zoomScale="75" zoomScaleNormal="75" workbookViewId="0">
      <selection activeCell="H28" sqref="H28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 x14ac:dyDescent="0.3">
      <c r="A1" s="148" t="s">
        <v>418</v>
      </c>
      <c r="B1" s="131"/>
      <c r="C1" s="131"/>
      <c r="D1" s="131"/>
      <c r="E1" s="131"/>
      <c r="F1" s="131"/>
      <c r="G1" s="132"/>
    </row>
    <row r="2" spans="1:7" x14ac:dyDescent="0.3">
      <c r="A2" s="93" t="str">
        <f>'Formato 1'!A2</f>
        <v>MUNICIPIO DE SANTA CATARINA, GTO.</v>
      </c>
      <c r="B2" s="94"/>
      <c r="C2" s="94"/>
      <c r="D2" s="94"/>
      <c r="E2" s="94"/>
      <c r="F2" s="94"/>
      <c r="G2" s="95"/>
    </row>
    <row r="3" spans="1:7" x14ac:dyDescent="0.3">
      <c r="A3" s="96" t="s">
        <v>294</v>
      </c>
      <c r="B3" s="97"/>
      <c r="C3" s="97"/>
      <c r="D3" s="97"/>
      <c r="E3" s="97"/>
      <c r="F3" s="97"/>
      <c r="G3" s="98"/>
    </row>
    <row r="4" spans="1:7" x14ac:dyDescent="0.3">
      <c r="A4" s="96" t="s">
        <v>419</v>
      </c>
      <c r="B4" s="97"/>
      <c r="C4" s="97"/>
      <c r="D4" s="97"/>
      <c r="E4" s="97"/>
      <c r="F4" s="97"/>
      <c r="G4" s="98"/>
    </row>
    <row r="5" spans="1:7" x14ac:dyDescent="0.3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3">
      <c r="A6" s="99" t="s">
        <v>2</v>
      </c>
      <c r="B6" s="100"/>
      <c r="C6" s="100"/>
      <c r="D6" s="100"/>
      <c r="E6" s="100"/>
      <c r="F6" s="100"/>
      <c r="G6" s="101"/>
    </row>
    <row r="7" spans="1:7" x14ac:dyDescent="0.3">
      <c r="A7" s="143" t="s">
        <v>5</v>
      </c>
      <c r="B7" s="146" t="s">
        <v>296</v>
      </c>
      <c r="C7" s="146"/>
      <c r="D7" s="146"/>
      <c r="E7" s="146"/>
      <c r="F7" s="146"/>
      <c r="G7" s="146" t="s">
        <v>297</v>
      </c>
    </row>
    <row r="8" spans="1:7" ht="28.8" x14ac:dyDescent="0.3">
      <c r="A8" s="144"/>
      <c r="B8" s="7" t="s">
        <v>202</v>
      </c>
      <c r="C8" s="32" t="s">
        <v>383</v>
      </c>
      <c r="D8" s="32" t="s">
        <v>229</v>
      </c>
      <c r="E8" s="32" t="s">
        <v>187</v>
      </c>
      <c r="F8" s="32" t="s">
        <v>203</v>
      </c>
      <c r="G8" s="153"/>
    </row>
    <row r="9" spans="1:7" ht="15.75" customHeight="1" x14ac:dyDescent="0.3">
      <c r="A9" s="25" t="s">
        <v>420</v>
      </c>
      <c r="B9" s="102">
        <f>B10+B11+B12+B15+B16+B19</f>
        <v>41880592.609999999</v>
      </c>
      <c r="C9" s="102">
        <f t="shared" ref="C9:G9" si="0">C10+C11+C12+C15+C16+C19</f>
        <v>-4699628.6399999997</v>
      </c>
      <c r="D9" s="102">
        <f t="shared" si="0"/>
        <v>37180963.969999999</v>
      </c>
      <c r="E9" s="102">
        <f t="shared" si="0"/>
        <v>13710326.33</v>
      </c>
      <c r="F9" s="102">
        <f t="shared" si="0"/>
        <v>13710326.33</v>
      </c>
      <c r="G9" s="102">
        <f t="shared" si="0"/>
        <v>23470637.640000001</v>
      </c>
    </row>
    <row r="10" spans="1:7" x14ac:dyDescent="0.3">
      <c r="A10" s="51" t="s">
        <v>421</v>
      </c>
      <c r="B10" s="58">
        <v>41880592.609999999</v>
      </c>
      <c r="C10" s="58">
        <v>-4699628.6399999997</v>
      </c>
      <c r="D10" s="58">
        <f>B10+C10</f>
        <v>37180963.969999999</v>
      </c>
      <c r="E10" s="58">
        <v>13710326.33</v>
      </c>
      <c r="F10" s="58">
        <v>13710326.33</v>
      </c>
      <c r="G10" s="59">
        <f>D10-E10</f>
        <v>23470637.640000001</v>
      </c>
    </row>
    <row r="11" spans="1:7" ht="15.75" customHeight="1" x14ac:dyDescent="0.3">
      <c r="A11" s="51" t="s">
        <v>422</v>
      </c>
      <c r="B11" s="59">
        <v>0</v>
      </c>
      <c r="C11" s="59">
        <v>0</v>
      </c>
      <c r="D11" s="59">
        <f>B11+C11</f>
        <v>0</v>
      </c>
      <c r="E11" s="59">
        <v>0</v>
      </c>
      <c r="F11" s="59">
        <v>0</v>
      </c>
      <c r="G11" s="59">
        <f>D11-E11</f>
        <v>0</v>
      </c>
    </row>
    <row r="12" spans="1:7" x14ac:dyDescent="0.3">
      <c r="A12" s="51" t="s">
        <v>423</v>
      </c>
      <c r="B12" s="59">
        <f>B13+B14</f>
        <v>0</v>
      </c>
      <c r="C12" s="59">
        <f t="shared" ref="C12:G12" si="1">C13+C14</f>
        <v>0</v>
      </c>
      <c r="D12" s="59">
        <f t="shared" si="1"/>
        <v>0</v>
      </c>
      <c r="E12" s="59">
        <f t="shared" si="1"/>
        <v>0</v>
      </c>
      <c r="F12" s="59">
        <f t="shared" si="1"/>
        <v>0</v>
      </c>
      <c r="G12" s="59">
        <f t="shared" si="1"/>
        <v>0</v>
      </c>
    </row>
    <row r="13" spans="1:7" x14ac:dyDescent="0.3">
      <c r="A13" s="60" t="s">
        <v>424</v>
      </c>
      <c r="B13" s="59">
        <v>0</v>
      </c>
      <c r="C13" s="59">
        <v>0</v>
      </c>
      <c r="D13" s="59">
        <f>B13+C13</f>
        <v>0</v>
      </c>
      <c r="E13" s="59">
        <v>0</v>
      </c>
      <c r="F13" s="59">
        <v>0</v>
      </c>
      <c r="G13" s="59">
        <f>D13-E13</f>
        <v>0</v>
      </c>
    </row>
    <row r="14" spans="1:7" x14ac:dyDescent="0.3">
      <c r="A14" s="60" t="s">
        <v>425</v>
      </c>
      <c r="B14" s="59">
        <v>0</v>
      </c>
      <c r="C14" s="59">
        <v>0</v>
      </c>
      <c r="D14" s="59">
        <f>B14+C14</f>
        <v>0</v>
      </c>
      <c r="E14" s="59">
        <v>0</v>
      </c>
      <c r="F14" s="59">
        <v>0</v>
      </c>
      <c r="G14" s="59">
        <f>D14-E14</f>
        <v>0</v>
      </c>
    </row>
    <row r="15" spans="1:7" x14ac:dyDescent="0.3">
      <c r="A15" s="51" t="s">
        <v>426</v>
      </c>
      <c r="B15" s="59">
        <v>0</v>
      </c>
      <c r="C15" s="59">
        <v>0</v>
      </c>
      <c r="D15" s="59">
        <f>B15+C15</f>
        <v>0</v>
      </c>
      <c r="E15" s="59">
        <v>0</v>
      </c>
      <c r="F15" s="59">
        <v>0</v>
      </c>
      <c r="G15" s="59">
        <f>D15-E15</f>
        <v>0</v>
      </c>
    </row>
    <row r="16" spans="1:7" ht="28.8" x14ac:dyDescent="0.3">
      <c r="A16" s="52" t="s">
        <v>427</v>
      </c>
      <c r="B16" s="59">
        <f>B17+B18</f>
        <v>0</v>
      </c>
      <c r="C16" s="59">
        <f t="shared" ref="C16:G16" si="2">C17+C18</f>
        <v>0</v>
      </c>
      <c r="D16" s="59">
        <f t="shared" si="2"/>
        <v>0</v>
      </c>
      <c r="E16" s="59">
        <f t="shared" si="2"/>
        <v>0</v>
      </c>
      <c r="F16" s="59">
        <f t="shared" si="2"/>
        <v>0</v>
      </c>
      <c r="G16" s="59">
        <f t="shared" si="2"/>
        <v>0</v>
      </c>
    </row>
    <row r="17" spans="1:7" x14ac:dyDescent="0.3">
      <c r="A17" s="60" t="s">
        <v>428</v>
      </c>
      <c r="B17" s="59">
        <v>0</v>
      </c>
      <c r="C17" s="59">
        <v>0</v>
      </c>
      <c r="D17" s="59">
        <f>B17+C17</f>
        <v>0</v>
      </c>
      <c r="E17" s="59">
        <v>0</v>
      </c>
      <c r="F17" s="59">
        <v>0</v>
      </c>
      <c r="G17" s="59">
        <f>D17-E17</f>
        <v>0</v>
      </c>
    </row>
    <row r="18" spans="1:7" x14ac:dyDescent="0.3">
      <c r="A18" s="60" t="s">
        <v>429</v>
      </c>
      <c r="B18" s="59">
        <v>0</v>
      </c>
      <c r="C18" s="59">
        <v>0</v>
      </c>
      <c r="D18" s="59">
        <f>B18+C18</f>
        <v>0</v>
      </c>
      <c r="E18" s="59">
        <v>0</v>
      </c>
      <c r="F18" s="59">
        <v>0</v>
      </c>
      <c r="G18" s="59">
        <f>D18-E18</f>
        <v>0</v>
      </c>
    </row>
    <row r="19" spans="1:7" x14ac:dyDescent="0.3">
      <c r="A19" s="51" t="s">
        <v>430</v>
      </c>
      <c r="B19" s="59">
        <v>0</v>
      </c>
      <c r="C19" s="59">
        <v>0</v>
      </c>
      <c r="D19" s="59">
        <f>B19+C19</f>
        <v>0</v>
      </c>
      <c r="E19" s="59">
        <v>0</v>
      </c>
      <c r="F19" s="59">
        <v>0</v>
      </c>
      <c r="G19" s="59">
        <f>D19-E19</f>
        <v>0</v>
      </c>
    </row>
    <row r="20" spans="1:7" x14ac:dyDescent="0.3">
      <c r="A20" s="39"/>
      <c r="B20" s="61"/>
      <c r="C20" s="61"/>
      <c r="D20" s="61"/>
      <c r="E20" s="61"/>
      <c r="F20" s="61"/>
      <c r="G20" s="61"/>
    </row>
    <row r="21" spans="1:7" x14ac:dyDescent="0.3">
      <c r="A21" s="33" t="s">
        <v>431</v>
      </c>
      <c r="B21" s="102">
        <f>B22+B23+B24+B27+B28+B31</f>
        <v>2352511</v>
      </c>
      <c r="C21" s="102">
        <f t="shared" ref="C21:G21" si="3">C22+C23+C24+C27+C28+C31</f>
        <v>2830245.14</v>
      </c>
      <c r="D21" s="102">
        <f t="shared" si="3"/>
        <v>5182756.1400000006</v>
      </c>
      <c r="E21" s="102">
        <f t="shared" si="3"/>
        <v>2935538.05</v>
      </c>
      <c r="F21" s="102">
        <f t="shared" si="3"/>
        <v>2935538.05</v>
      </c>
      <c r="G21" s="102">
        <f t="shared" si="3"/>
        <v>2247218.0900000008</v>
      </c>
    </row>
    <row r="22" spans="1:7" x14ac:dyDescent="0.3">
      <c r="A22" s="51" t="s">
        <v>421</v>
      </c>
      <c r="B22" s="58">
        <v>2352511</v>
      </c>
      <c r="C22" s="58">
        <v>2830245.14</v>
      </c>
      <c r="D22" s="58">
        <f>B22+C22</f>
        <v>5182756.1400000006</v>
      </c>
      <c r="E22" s="58">
        <v>2935538.05</v>
      </c>
      <c r="F22" s="58">
        <v>2935538.05</v>
      </c>
      <c r="G22" s="59">
        <f>D22-E22</f>
        <v>2247218.0900000008</v>
      </c>
    </row>
    <row r="23" spans="1:7" x14ac:dyDescent="0.3">
      <c r="A23" s="51" t="s">
        <v>422</v>
      </c>
      <c r="B23" s="59">
        <v>0</v>
      </c>
      <c r="C23" s="59">
        <v>0</v>
      </c>
      <c r="D23" s="59">
        <f>B23+C23</f>
        <v>0</v>
      </c>
      <c r="E23" s="59">
        <v>0</v>
      </c>
      <c r="F23" s="59">
        <v>0</v>
      </c>
      <c r="G23" s="59">
        <f>D23-E23</f>
        <v>0</v>
      </c>
    </row>
    <row r="24" spans="1:7" x14ac:dyDescent="0.3">
      <c r="A24" s="51" t="s">
        <v>423</v>
      </c>
      <c r="B24" s="59">
        <f>B25+B26</f>
        <v>0</v>
      </c>
      <c r="C24" s="59">
        <f>C25+C26</f>
        <v>0</v>
      </c>
      <c r="D24" s="59">
        <f>D25+D26</f>
        <v>0</v>
      </c>
      <c r="E24" s="59">
        <f t="shared" ref="E24:G24" si="4">E25+E26</f>
        <v>0</v>
      </c>
      <c r="F24" s="59">
        <f t="shared" si="4"/>
        <v>0</v>
      </c>
      <c r="G24" s="59">
        <f t="shared" si="4"/>
        <v>0</v>
      </c>
    </row>
    <row r="25" spans="1:7" x14ac:dyDescent="0.3">
      <c r="A25" s="60" t="s">
        <v>424</v>
      </c>
      <c r="B25" s="59">
        <v>0</v>
      </c>
      <c r="C25" s="59">
        <v>0</v>
      </c>
      <c r="D25" s="59">
        <f>B25+C25</f>
        <v>0</v>
      </c>
      <c r="E25" s="59">
        <v>0</v>
      </c>
      <c r="F25" s="59">
        <v>0</v>
      </c>
      <c r="G25" s="59">
        <f>D25-E25</f>
        <v>0</v>
      </c>
    </row>
    <row r="26" spans="1:7" x14ac:dyDescent="0.3">
      <c r="A26" s="60" t="s">
        <v>425</v>
      </c>
      <c r="B26" s="59">
        <v>0</v>
      </c>
      <c r="C26" s="59">
        <v>0</v>
      </c>
      <c r="D26" s="59">
        <f>B26+C26</f>
        <v>0</v>
      </c>
      <c r="E26" s="59">
        <v>0</v>
      </c>
      <c r="F26" s="59">
        <v>0</v>
      </c>
      <c r="G26" s="59">
        <f>D26-E26</f>
        <v>0</v>
      </c>
    </row>
    <row r="27" spans="1:7" x14ac:dyDescent="0.3">
      <c r="A27" s="51" t="s">
        <v>426</v>
      </c>
      <c r="B27" s="59">
        <v>0</v>
      </c>
      <c r="C27" s="59">
        <v>0</v>
      </c>
      <c r="D27" s="59">
        <f>B27+C27</f>
        <v>0</v>
      </c>
      <c r="E27" s="59">
        <v>0</v>
      </c>
      <c r="F27" s="59">
        <v>0</v>
      </c>
      <c r="G27" s="59">
        <f>D27-E27</f>
        <v>0</v>
      </c>
    </row>
    <row r="28" spans="1:7" ht="28.8" x14ac:dyDescent="0.3">
      <c r="A28" s="52" t="s">
        <v>427</v>
      </c>
      <c r="B28" s="59">
        <f>B29+B30</f>
        <v>0</v>
      </c>
      <c r="C28" s="59">
        <f t="shared" ref="C28:G28" si="5">C29+C30</f>
        <v>0</v>
      </c>
      <c r="D28" s="59">
        <f t="shared" si="5"/>
        <v>0</v>
      </c>
      <c r="E28" s="59">
        <f t="shared" si="5"/>
        <v>0</v>
      </c>
      <c r="F28" s="59">
        <f t="shared" si="5"/>
        <v>0</v>
      </c>
      <c r="G28" s="59">
        <f t="shared" si="5"/>
        <v>0</v>
      </c>
    </row>
    <row r="29" spans="1:7" x14ac:dyDescent="0.3">
      <c r="A29" s="60" t="s">
        <v>428</v>
      </c>
      <c r="B29" s="59">
        <v>0</v>
      </c>
      <c r="C29" s="59">
        <v>0</v>
      </c>
      <c r="D29" s="59">
        <f>B29+C29</f>
        <v>0</v>
      </c>
      <c r="E29" s="59">
        <v>0</v>
      </c>
      <c r="F29" s="59">
        <v>0</v>
      </c>
      <c r="G29" s="59">
        <f>D29-E29</f>
        <v>0</v>
      </c>
    </row>
    <row r="30" spans="1:7" x14ac:dyDescent="0.3">
      <c r="A30" s="60" t="s">
        <v>429</v>
      </c>
      <c r="B30" s="59">
        <v>0</v>
      </c>
      <c r="C30" s="59">
        <v>0</v>
      </c>
      <c r="D30" s="59">
        <f>B30+C30</f>
        <v>0</v>
      </c>
      <c r="E30" s="59">
        <v>0</v>
      </c>
      <c r="F30" s="59">
        <v>0</v>
      </c>
      <c r="G30" s="59">
        <f>D30-E30</f>
        <v>0</v>
      </c>
    </row>
    <row r="31" spans="1:7" x14ac:dyDescent="0.3">
      <c r="A31" s="51" t="s">
        <v>430</v>
      </c>
      <c r="B31" s="59">
        <v>0</v>
      </c>
      <c r="C31" s="59">
        <v>0</v>
      </c>
      <c r="D31" s="59">
        <f>B31+C31</f>
        <v>0</v>
      </c>
      <c r="E31" s="59">
        <v>0</v>
      </c>
      <c r="F31" s="59">
        <v>0</v>
      </c>
      <c r="G31" s="59">
        <f>D31-E31</f>
        <v>0</v>
      </c>
    </row>
    <row r="32" spans="1:7" x14ac:dyDescent="0.3">
      <c r="A32" s="39"/>
      <c r="B32" s="61"/>
      <c r="C32" s="61"/>
      <c r="D32" s="61"/>
      <c r="E32" s="61"/>
      <c r="F32" s="61"/>
      <c r="G32" s="61"/>
    </row>
    <row r="33" spans="1:7" ht="14.4" customHeight="1" x14ac:dyDescent="0.3">
      <c r="A33" s="3" t="s">
        <v>432</v>
      </c>
      <c r="B33" s="102">
        <f>B9+B21</f>
        <v>44233103.609999999</v>
      </c>
      <c r="C33" s="102">
        <f t="shared" ref="C33:G33" si="6">C9+C21</f>
        <v>-1869383.4999999995</v>
      </c>
      <c r="D33" s="102">
        <f t="shared" si="6"/>
        <v>42363720.109999999</v>
      </c>
      <c r="E33" s="102">
        <f t="shared" si="6"/>
        <v>16645864.379999999</v>
      </c>
      <c r="F33" s="102">
        <f t="shared" si="6"/>
        <v>16645864.379999999</v>
      </c>
      <c r="G33" s="102">
        <f t="shared" si="6"/>
        <v>25717855.73</v>
      </c>
    </row>
    <row r="34" spans="1:7" ht="14.4" customHeight="1" x14ac:dyDescent="0.3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JORGE LUIS MONTOYA</cp:lastModifiedBy>
  <cp:revision/>
  <dcterms:created xsi:type="dcterms:W3CDTF">2023-03-16T22:14:51Z</dcterms:created>
  <dcterms:modified xsi:type="dcterms:W3CDTF">2026-07-24T06:39:50Z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